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3"/>
  </bookViews>
  <sheets>
    <sheet name="ไตรมาส 1-กลยุทธ์" sheetId="1" r:id="rId1"/>
    <sheet name="ไตรมาส 2-กลยุทธ์" sheetId="2" r:id="rId2"/>
    <sheet name="ไตรมาส 3-กลยุทธ์" sheetId="3" r:id="rId3"/>
    <sheet name="ไตรมาส 4-กลยุทธ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<sst xmlns="http://schemas.openxmlformats.org/spreadsheetml/2006/main" count="176" uniqueCount="48">
  <si>
    <r>
      <t xml:space="preserve">สรุปข้อมูลผลการดำเนินงานตาม </t>
    </r>
    <r>
      <rPr>
        <b/>
        <i/>
        <u val="single"/>
        <sz val="18"/>
        <rFont val="TH SarabunPSK"/>
        <family val="2"/>
      </rPr>
      <t>ตัวชี้วัดกลยุทธ์</t>
    </r>
    <r>
      <rPr>
        <b/>
        <sz val="18"/>
        <rFont val="TH SarabunPSK"/>
        <family val="2"/>
      </rPr>
      <t xml:space="preserve"> ของแผนยุทธศาสตร์ 20 ปี (2561-2580) 
และแผนพัฒนาคณะบริหารธุรกิจ มหาวิทยาลัยเทคโนโลยีราชมงคลธัญบุรี ประจำปีงบประมาณ 2562</t>
    </r>
  </si>
  <si>
    <r>
      <t>เปรียบเทียบผลการดำเนินงานไตรมาส……1……...</t>
    </r>
    <r>
      <rPr>
        <b/>
        <sz val="18"/>
        <color indexed="12"/>
        <rFont val="TH SarabunPSK"/>
        <family val="2"/>
      </rPr>
      <t>กับ แผนการดำเนินงานไตรมาส……1………( Q - Q )</t>
    </r>
  </si>
  <si>
    <t>ระหว่างวันที่……1……...เดือน …ตุลาคม..พ.ศ. 2562  -  วันที่……31……...เดือน ธันวาคม พ.ศ.…2561…....</t>
  </si>
  <si>
    <r>
      <t xml:space="preserve">            การประเมินผลการดำเนินงานไตรมาส.....1....สรุปจากตัวชี้วัดกลยุทธ์ จำนวนทั้งสิ้น..19.ตัวชี้วัด  มีจำนวนตัวชี้วัดกลยุทธ์ที่ดำเนินการแล้วบรรลุเป้าหมาย...15.... ตัวชี้วัด คิดเป็น
ร้อยละ </t>
    </r>
    <r>
      <rPr>
        <b/>
        <sz val="16"/>
        <rFont val="TH SarabunPSK"/>
        <family val="2"/>
      </rPr>
      <t>51.72</t>
    </r>
    <r>
      <rPr>
        <sz val="16"/>
        <rFont val="TH SarabunPSK"/>
        <family val="2"/>
      </rPr>
      <t xml:space="preserve"> อยู่ในระหว่างดำเนินการ ..14..ตัวชี้วัด  คิดเป็นร้อยละ 48.28 ยังไม่ได้ดำเนินการ ...-..... ตัวชี้วัด  คิดเป็นร้อยละ ...-.... รายละเอียดปรากฎตามตารางแสดงผลดังนี้</t>
    </r>
  </si>
  <si>
    <t>ประเด็นยุทธศาสตร์</t>
  </si>
  <si>
    <t>แผน</t>
  </si>
  <si>
    <t>ผลการดำเนินงานตามตัวชี้วัดกลยุทธ์</t>
  </si>
  <si>
    <t>ค่าคะแนน
ถ่วงน้ำหนัก
แต่ละยุทธศาสตร์</t>
  </si>
  <si>
    <t>วิเคราะห์ตำแหน่ง
การดำเนินงาน
(โดยเทียบให้
ทุกยุทธ์ศาสตร์
มีคะแนนเต็ม 5)</t>
  </si>
  <si>
    <t>รอบ</t>
  </si>
  <si>
    <t>บรรลุเป้าหมาย</t>
  </si>
  <si>
    <t>ไม่บรรลุเป้าหมาย</t>
  </si>
  <si>
    <t>ยังไม่ได้ดำเนินการ</t>
  </si>
  <si>
    <t>ตัวชี้วัด</t>
  </si>
  <si>
    <t xml:space="preserve">ตัวชี้วัด </t>
  </si>
  <si>
    <t>คะแนน
เต็ม</t>
  </si>
  <si>
    <t>ผลการ
ดำเนินงาน</t>
  </si>
  <si>
    <t>จำนวน</t>
  </si>
  <si>
    <t>ร้อยละ</t>
  </si>
  <si>
    <t>ประเด็นยุทธศาสตร์ที่ 1 : การผลิตและพัฒนากำลังคน
ด้านวิชาชีพและเทคโนโลยีชั้นสูง รองรับยุทธศาสตร์ชาติ</t>
  </si>
  <si>
    <t>ประเด็นยุทธศาสตร์ที่ 2 : การพัฒนางานวิจัย และนวัตกรรม 
เพื่อรองรับอุตสาหกรรมเป้าหมายของประเทศ</t>
  </si>
  <si>
    <t>6 เดือน</t>
  </si>
  <si>
    <t>ประเด็นยุทธศาสตร์ที่ 3 : การพัฒนาความเป็นนานาชาติ</t>
  </si>
  <si>
    <t>ประเด็นยุทธศาสตร์ที่ 4 : การพัฒนางานบริการวิชาการเพื่อตอบสนองคุณภาพชีวิตที่ยั่งยืนของชุมชน และเศรษฐกิจ เมืองใหม่</t>
  </si>
  <si>
    <t>ประเด็นยุทธศาสตร์ที่ 5 : การอนุรักษ์ สืบสานศิลปะ วัฒนธรรม 
ภูมิปัญญาท้องถิ่น และสิ่งแวดล้อม</t>
  </si>
  <si>
    <t>ประเด็นยุทธศาสตร์ที่ 6 : การพัฒนาศักยภาพองค์กรรองรับการ
เป็นมหาวิทยาลัย 4.0 และมหาวิทยาลัยในกำกับ</t>
  </si>
  <si>
    <t>รวมทุกยุทธศาสตร์</t>
  </si>
  <si>
    <r>
      <t xml:space="preserve">ผลการวิเคราะห์ตำแหน่งการดำเนินงานตาม </t>
    </r>
    <r>
      <rPr>
        <b/>
        <i/>
        <u val="single"/>
        <sz val="19"/>
        <rFont val="TH SarabunPSK"/>
        <family val="2"/>
      </rPr>
      <t xml:space="preserve">ตัวชี้วัดกลยุทธ์  </t>
    </r>
    <r>
      <rPr>
        <b/>
        <sz val="19"/>
        <rFont val="TH SarabunPSK"/>
        <family val="2"/>
      </rPr>
      <t xml:space="preserve">ของแผนยุทธศาสตร์ 20 ปี (2561-2580) 
และแผนพัฒนาคณะบริหารธุรกิจ  มหาวิทยาลัยเทคโนโลยีราชมงคลธัญบุรี ประจำปีงบประมาณ 2562 </t>
    </r>
  </si>
  <si>
    <t>เปรียบเทียบผลการดำเนินงานไตรมาส……1……...กับ แผนการดำเนินงานไตรมาส……1………( Q - Q )</t>
  </si>
  <si>
    <t>ระหว่างวันที่……1……...เดือน …ตุลาคม...พ.ศ.2561  -  วันที่……31……...เดือน …ธันวาคม…...พ.ศ.2561</t>
  </si>
  <si>
    <t xml:space="preserve">ไตรมาส…1....... เดือน (1 ต.ค. - 31 ธ.ค. 61) </t>
  </si>
  <si>
    <r>
      <t>เปรียบเทียบผลการดำเนินงานไตรมาส……2……...</t>
    </r>
    <r>
      <rPr>
        <b/>
        <sz val="18"/>
        <color indexed="12"/>
        <rFont val="TH SarabunPSK"/>
        <family val="2"/>
      </rPr>
      <t>กับ แผนการดำเนินงานไตรมาส……2………(Q - Q)</t>
    </r>
  </si>
  <si>
    <t>ระหว่างวันที่……1……...เดือน …ตุลาคม..พ.ศ. 2561  -  วันที่……31……...เดือน มีนาคม พ.ศ.…2562…....</t>
  </si>
  <si>
    <t xml:space="preserve">            การประเมินผลการดำเนินงานไตรมาส.....2....สรุปจากตัวชี้วัดกลยุทธ์ จำนวนทั้งสิ้น...30....ตัวชี้วัด  มีจำนวนตัวชี้วัดกลยุทธ์ที่ดำเนินการแล้วบรรลุเป้าหมาย...20... ตัวชี้วัด คิดเป็น
ร้อยละ ...66.67... อยู่ในระหว่างดำเนินการ .....10.....ตัวชี้วัด  คิดเป็นร้อยละ 33.33 ยังไม่ได้ดำเนินการ ...-..... ตัวชี้วัด  คิดเป็นร้อยละ ...-.... รายละเอียดปรากฎตามตารางแสดงผลดังนี้</t>
  </si>
  <si>
    <t>เปรียบเทียบผลการดำเนินงานไตรมาส……2……...กับ แผนการดำเนินงานไตรมาส……2………( Q - Q )</t>
  </si>
  <si>
    <t>ระหว่างวันที่……1……...เดือน …ตุลาคม...พ.ศ.2561  -  วันที่……31……...เดือน …มีนาคม…...พ.ศ.2562</t>
  </si>
  <si>
    <t xml:space="preserve">ไตรมาส…2....... เดือน (1 ต.ค. - 30 เม.ย. 62) </t>
  </si>
  <si>
    <r>
      <t>เปรียบเทียบผลการดำเนินงานไตรมาส……3……...</t>
    </r>
    <r>
      <rPr>
        <b/>
        <sz val="18"/>
        <color indexed="12"/>
        <rFont val="TH SarabunPSK"/>
        <family val="2"/>
      </rPr>
      <t>กับ แผนการดำเนินงานไตรมาส……3………(Q - Q)</t>
    </r>
  </si>
  <si>
    <t>ระหว่างวันที่……1……...เดือน …ตุลาคม..พ.ศ. 2561  -  วันที่……30……...เดือน มิถุนายน พ.ศ.…2562…....</t>
  </si>
  <si>
    <t xml:space="preserve">            การประเมินผลการดำเนินงานไตรมาส.....2....สรุปจากตัวชี้วัดกลยุทธ์ จำนวนทั้งสิ้น...30....ตัวชี้วัด  มีจำนวนตัวชี้วัดกลยุทธ์ที่ดำเนินการแล้วบรรลุเป้าหมาย...28... ตัวชี้วัด คิดเป็น
ร้อยละ ...84.85... อยู่ในระหว่างดำเนินการ .....5.....ตัวชี้วัด  คิดเป็นร้อยละ 15.15 ยังไม่ได้ดำเนินการ ...-..... ตัวชี้วัด  คิดเป็นร้อยละ ...-.... รายละเอียดปรากฎตามตารางแสดงผลดังนี้</t>
  </si>
  <si>
    <t>เปรียบเทียบผลการดำเนินงานไตรมาส……3……...กับ แผนการดำเนินงานไตรมาส……3………( Q - Q )</t>
  </si>
  <si>
    <t xml:space="preserve">ไตรมาส…3....... เดือน (1 ต.ค. 61- 30 มิ.ย. 62) </t>
  </si>
  <si>
    <r>
      <t>เปรียบเทียบผลการดำเนินงานไตรมาส……4……...</t>
    </r>
    <r>
      <rPr>
        <b/>
        <sz val="18"/>
        <color indexed="12"/>
        <rFont val="TH SarabunPSK"/>
        <family val="2"/>
      </rPr>
      <t>กับ แผนการดำเนินงานไตรมาส……4………(Q - Q)</t>
    </r>
  </si>
  <si>
    <t>ระหว่างวันที่……1……...เดือน …ตุลาคม..พ.ศ. 2561  -  วันที่……30……...เดือน กันยายน พ.ศ.…2562…....</t>
  </si>
  <si>
    <t xml:space="preserve">            การประเมินผลการดำเนินงานไตรมาส.....2....สรุปจากตัวชี้วัดกลยุทธ์ จำนวนทั้งสิ้น...33....ตัวชี้วัด  มีจำนวนตัวชี้วัดกลยุทธ์ที่ดำเนินการแล้วบรรลุเป้าหมาย...28... ตัวชี้วัด คิดเป็น
ร้อยละ ...84.85... ไม่บรรลุเป้าหมาย .....5.....ตัวชี้วัด  คิดเป็นร้อยละ 18.18 ยังไม่ได้ดำเนินการ ...-..... ตัวชี้วัด  คิดเป็นร้อยละ ...-.... รายละเอียดปรากฎตามตารางแสดงผลดังนี้</t>
  </si>
  <si>
    <t>เปรียบเทียบผลการดำเนินงานไตรมาส……4……...กับ แผนการดำเนินงานไตรมาส……4………( Q - Q )</t>
  </si>
  <si>
    <t>ระหว่างวันที่……1……...เดือน …ตุลาคม...พ.ศ.2561  -  วันที่……30……...เดือน …กันยายน…...พ.ศ.2562</t>
  </si>
  <si>
    <t xml:space="preserve">ไตรมาส…4....... เดือน (1 ต.ค. 61- 30 ก.ย. 62) 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</si>
</sst>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i/>
      <u val="single"/>
      <sz val="18"/>
      <name val="TH SarabunPSK"/>
      <family val="2"/>
    </font>
    <font>
      <b/>
      <sz val="18"/>
      <color indexed="12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b/>
      <sz val="15"/>
      <color indexed="12"/>
      <name val="TH SarabunPSK"/>
      <family val="2"/>
    </font>
    <font>
      <sz val="15"/>
      <name val="TH SarabunPSK"/>
      <family val="2"/>
    </font>
    <font>
      <b/>
      <sz val="16"/>
      <color indexed="12"/>
      <name val="TH SarabunPSK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9"/>
      <name val="TH SarabunPSK"/>
      <family val="2"/>
    </font>
    <font>
      <b/>
      <i/>
      <u val="single"/>
      <sz val="19"/>
      <name val="TH SarabunPSK"/>
      <family val="2"/>
    </font>
    <font>
      <b/>
      <sz val="20"/>
      <color indexed="12"/>
      <name val="TH SarabunPSK"/>
      <family val="2"/>
    </font>
    <font>
      <b/>
      <sz val="20"/>
      <color indexed="8"/>
      <name val="TH SarabunPSK"/>
      <family val="2"/>
    </font>
    <font>
      <b/>
      <sz val="14"/>
      <color indexed="10"/>
      <name val="TH SarabunPSK"/>
      <family val="2"/>
    </font>
    <font>
      <sz val="16"/>
      <color indexed="9"/>
      <name val="TH SarabunPSK"/>
      <family val="0"/>
    </font>
    <font>
      <sz val="1"/>
      <color indexed="9"/>
      <name val="TH SarabunPSK"/>
      <family val="0"/>
    </font>
    <font>
      <b/>
      <sz val="11"/>
      <color indexed="8"/>
      <name val="TH SarabunPSK"/>
      <family val="0"/>
    </font>
    <font>
      <b/>
      <sz val="18"/>
      <color indexed="8"/>
      <name val="TH SarabunPSK"/>
      <family val="0"/>
    </font>
    <font>
      <b/>
      <sz val="16"/>
      <color indexed="8"/>
      <name val="TH SarabunPSK"/>
      <family val="0"/>
    </font>
    <font>
      <b/>
      <sz val="9.25"/>
      <color indexed="8"/>
      <name val="TH SarabunPSK"/>
      <family val="0"/>
    </font>
    <font>
      <b/>
      <sz val="10.5"/>
      <color indexed="8"/>
      <name val="TH SarabunPSK"/>
      <family val="0"/>
    </font>
    <font>
      <b/>
      <sz val="8.85"/>
      <color indexed="8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TH SarabunPSK"/>
      <family val="2"/>
    </font>
    <font>
      <sz val="16"/>
      <color theme="1"/>
      <name val="TH SarabunPSK"/>
      <family val="2"/>
    </font>
    <font>
      <b/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sz val="12"/>
      <color rgb="FF0000FF"/>
      <name val="TH SarabunPSK"/>
      <family val="2"/>
    </font>
    <font>
      <b/>
      <sz val="20"/>
      <color rgb="FF0000FF"/>
      <name val="TH SarabunPSK"/>
      <family val="2"/>
    </font>
    <font>
      <b/>
      <sz val="14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>
        <color rgb="FFFF0000"/>
      </right>
      <top style="thin"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/>
    </border>
    <border>
      <left style="thin"/>
      <right style="thin"/>
      <top/>
      <bottom style="thin"/>
    </border>
    <border>
      <left style="double">
        <color rgb="FFFF0000"/>
      </left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>
        <color rgb="FFFF0000"/>
      </right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rgb="FFFF0000"/>
      </right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double">
        <color rgb="FFFF0000"/>
      </left>
      <right style="thin"/>
      <top/>
      <bottom style="thin"/>
    </border>
    <border>
      <left style="thin"/>
      <right style="double">
        <color rgb="FFFF0000"/>
      </right>
      <top style="thin"/>
      <bottom style="thin"/>
    </border>
    <border>
      <left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/>
    </border>
    <border>
      <left style="double">
        <color indexed="10"/>
      </left>
      <right style="thin"/>
      <top/>
      <bottom/>
    </border>
    <border>
      <left/>
      <right style="double">
        <color indexed="10"/>
      </right>
      <top style="thin"/>
      <bottom/>
    </border>
    <border>
      <left/>
      <right style="double">
        <color indexed="10"/>
      </right>
      <top/>
      <bottom style="thin"/>
    </border>
    <border>
      <left style="double">
        <color indexed="10"/>
      </left>
      <right style="thin"/>
      <top/>
      <bottom style="thin"/>
    </border>
    <border>
      <left style="thin"/>
      <right style="double">
        <color indexed="1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>
      <alignment/>
      <protection/>
    </xf>
  </cellStyleXfs>
  <cellXfs count="155">
    <xf numFmtId="0" fontId="0" fillId="0" borderId="0" xfId="0" applyFont="1" applyAlignment="1">
      <alignment/>
    </xf>
    <xf numFmtId="0" fontId="19" fillId="0" borderId="0" xfId="64" applyFont="1" applyBorder="1" applyAlignment="1">
      <alignment horizontal="left" vertical="center"/>
      <protection/>
    </xf>
    <xf numFmtId="0" fontId="20" fillId="0" borderId="0" xfId="64" applyFont="1" applyBorder="1" applyAlignment="1">
      <alignment horizontal="center" vertical="top" wrapText="1"/>
      <protection/>
    </xf>
    <xf numFmtId="0" fontId="20" fillId="0" borderId="0" xfId="64" applyFont="1" applyBorder="1" applyAlignment="1">
      <alignment horizontal="center" vertical="top"/>
      <protection/>
    </xf>
    <xf numFmtId="0" fontId="19" fillId="0" borderId="0" xfId="64" applyFont="1" applyBorder="1" applyAlignment="1">
      <alignment vertical="center"/>
      <protection/>
    </xf>
    <xf numFmtId="0" fontId="62" fillId="0" borderId="0" xfId="64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vertical="top" wrapText="1"/>
      <protection/>
    </xf>
    <xf numFmtId="0" fontId="63" fillId="0" borderId="0" xfId="57" applyFont="1">
      <alignment/>
      <protection/>
    </xf>
    <xf numFmtId="0" fontId="19" fillId="0" borderId="0" xfId="64" applyFont="1" applyAlignment="1">
      <alignment horizontal="left"/>
      <protection/>
    </xf>
    <xf numFmtId="0" fontId="24" fillId="0" borderId="10" xfId="64" applyFont="1" applyBorder="1" applyAlignment="1">
      <alignment horizontal="left" vertical="top" wrapText="1" indent="1"/>
      <protection/>
    </xf>
    <xf numFmtId="0" fontId="19" fillId="0" borderId="0" xfId="64" applyFont="1">
      <alignment/>
      <protection/>
    </xf>
    <xf numFmtId="0" fontId="25" fillId="0" borderId="0" xfId="64" applyFont="1" applyFill="1" applyAlignment="1">
      <alignment horizontal="left" vertical="center"/>
      <protection/>
    </xf>
    <xf numFmtId="0" fontId="26" fillId="0" borderId="11" xfId="64" applyFont="1" applyFill="1" applyBorder="1" applyAlignment="1">
      <alignment horizontal="center" vertical="center"/>
      <protection/>
    </xf>
    <xf numFmtId="0" fontId="26" fillId="0" borderId="12" xfId="64" applyFont="1" applyFill="1" applyBorder="1" applyAlignment="1">
      <alignment horizontal="center" vertical="center"/>
      <protection/>
    </xf>
    <xf numFmtId="0" fontId="26" fillId="3" borderId="13" xfId="64" applyFont="1" applyFill="1" applyBorder="1" applyAlignment="1">
      <alignment horizontal="center" vertical="center"/>
      <protection/>
    </xf>
    <xf numFmtId="0" fontId="26" fillId="3" borderId="14" xfId="64" applyFont="1" applyFill="1" applyBorder="1" applyAlignment="1">
      <alignment horizontal="center" vertical="center"/>
      <protection/>
    </xf>
    <xf numFmtId="0" fontId="26" fillId="3" borderId="15" xfId="64" applyFont="1" applyFill="1" applyBorder="1" applyAlignment="1">
      <alignment horizontal="center" vertical="center"/>
      <protection/>
    </xf>
    <xf numFmtId="0" fontId="27" fillId="3" borderId="16" xfId="64" applyNumberFormat="1" applyFont="1" applyFill="1" applyBorder="1" applyAlignment="1">
      <alignment horizontal="center" vertical="center" wrapText="1"/>
      <protection/>
    </xf>
    <xf numFmtId="0" fontId="27" fillId="3" borderId="13" xfId="64" applyNumberFormat="1" applyFont="1" applyFill="1" applyBorder="1" applyAlignment="1">
      <alignment horizontal="center" vertical="center" wrapText="1"/>
      <protection/>
    </xf>
    <xf numFmtId="0" fontId="64" fillId="7" borderId="17" xfId="64" applyFont="1" applyFill="1" applyBorder="1" applyAlignment="1">
      <alignment horizontal="center" vertical="top" wrapText="1"/>
      <protection/>
    </xf>
    <xf numFmtId="0" fontId="24" fillId="0" borderId="0" xfId="64" applyFont="1" applyFill="1" applyAlignment="1">
      <alignment horizontal="left"/>
      <protection/>
    </xf>
    <xf numFmtId="0" fontId="26" fillId="0" borderId="18" xfId="64" applyFont="1" applyFill="1" applyBorder="1" applyAlignment="1">
      <alignment horizontal="center" vertical="center"/>
      <protection/>
    </xf>
    <xf numFmtId="0" fontId="26" fillId="7" borderId="11" xfId="64" applyFont="1" applyFill="1" applyBorder="1" applyAlignment="1">
      <alignment horizontal="center" vertical="center"/>
      <protection/>
    </xf>
    <xf numFmtId="0" fontId="27" fillId="33" borderId="13" xfId="64" applyNumberFormat="1" applyFont="1" applyFill="1" applyBorder="1" applyAlignment="1">
      <alignment horizontal="center" vertical="center" wrapText="1"/>
      <protection/>
    </xf>
    <xf numFmtId="0" fontId="27" fillId="33" borderId="14" xfId="64" applyNumberFormat="1" applyFont="1" applyFill="1" applyBorder="1" applyAlignment="1">
      <alignment horizontal="center" vertical="center" wrapText="1"/>
      <protection/>
    </xf>
    <xf numFmtId="0" fontId="27" fillId="32" borderId="13" xfId="64" applyNumberFormat="1" applyFont="1" applyFill="1" applyBorder="1" applyAlignment="1">
      <alignment horizontal="center" vertical="center" wrapText="1"/>
      <protection/>
    </xf>
    <xf numFmtId="0" fontId="27" fillId="32" borderId="14" xfId="64" applyNumberFormat="1" applyFont="1" applyFill="1" applyBorder="1" applyAlignment="1">
      <alignment horizontal="center" vertical="center" wrapText="1"/>
      <protection/>
    </xf>
    <xf numFmtId="0" fontId="27" fillId="7" borderId="13" xfId="64" applyNumberFormat="1" applyFont="1" applyFill="1" applyBorder="1" applyAlignment="1">
      <alignment horizontal="center" vertical="center" wrapText="1"/>
      <protection/>
    </xf>
    <xf numFmtId="0" fontId="27" fillId="7" borderId="14" xfId="64" applyNumberFormat="1" applyFont="1" applyFill="1" applyBorder="1" applyAlignment="1">
      <alignment horizontal="center" vertical="center" wrapText="1"/>
      <protection/>
    </xf>
    <xf numFmtId="0" fontId="64" fillId="7" borderId="19" xfId="64" applyFont="1" applyFill="1" applyBorder="1" applyAlignment="1">
      <alignment horizontal="center" vertical="top" wrapText="1"/>
      <protection/>
    </xf>
    <xf numFmtId="0" fontId="25" fillId="0" borderId="12" xfId="64" applyFont="1" applyFill="1" applyBorder="1" applyAlignment="1">
      <alignment horizontal="center" vertical="center"/>
      <protection/>
    </xf>
    <xf numFmtId="0" fontId="27" fillId="33" borderId="20" xfId="64" applyFont="1" applyFill="1" applyBorder="1" applyAlignment="1">
      <alignment horizontal="center" vertical="center" wrapText="1"/>
      <protection/>
    </xf>
    <xf numFmtId="0" fontId="27" fillId="33" borderId="21" xfId="64" applyFont="1" applyFill="1" applyBorder="1" applyAlignment="1">
      <alignment horizontal="center" vertical="center" wrapText="1"/>
      <protection/>
    </xf>
    <xf numFmtId="0" fontId="27" fillId="33" borderId="22" xfId="64" applyFont="1" applyFill="1" applyBorder="1" applyAlignment="1">
      <alignment horizontal="center" vertical="center" wrapText="1"/>
      <protection/>
    </xf>
    <xf numFmtId="0" fontId="27" fillId="32" borderId="20" xfId="64" applyFont="1" applyFill="1" applyBorder="1" applyAlignment="1">
      <alignment horizontal="center" vertical="center" wrapText="1"/>
      <protection/>
    </xf>
    <xf numFmtId="0" fontId="27" fillId="32" borderId="22" xfId="64" applyFont="1" applyFill="1" applyBorder="1" applyAlignment="1">
      <alignment horizontal="center" vertical="center" wrapText="1"/>
      <protection/>
    </xf>
    <xf numFmtId="0" fontId="27" fillId="7" borderId="20" xfId="64" applyFont="1" applyFill="1" applyBorder="1" applyAlignment="1">
      <alignment horizontal="center" vertical="center" wrapText="1"/>
      <protection/>
    </xf>
    <xf numFmtId="0" fontId="27" fillId="7" borderId="23" xfId="64" applyFont="1" applyFill="1" applyBorder="1" applyAlignment="1">
      <alignment horizontal="center" vertical="center" wrapText="1"/>
      <protection/>
    </xf>
    <xf numFmtId="0" fontId="27" fillId="3" borderId="17" xfId="64" applyFont="1" applyFill="1" applyBorder="1" applyAlignment="1">
      <alignment horizontal="center" vertical="center" wrapText="1"/>
      <protection/>
    </xf>
    <xf numFmtId="0" fontId="27" fillId="3" borderId="20" xfId="64" applyFont="1" applyFill="1" applyBorder="1" applyAlignment="1">
      <alignment horizontal="center" vertical="center" wrapText="1"/>
      <protection/>
    </xf>
    <xf numFmtId="0" fontId="25" fillId="0" borderId="24" xfId="64" applyFont="1" applyFill="1" applyBorder="1" applyAlignment="1">
      <alignment horizontal="center" vertical="center"/>
      <protection/>
    </xf>
    <xf numFmtId="0" fontId="27" fillId="33" borderId="25" xfId="64" applyFont="1" applyFill="1" applyBorder="1" applyAlignment="1">
      <alignment horizontal="center" vertical="center" wrapText="1"/>
      <protection/>
    </xf>
    <xf numFmtId="0" fontId="27" fillId="33" borderId="10" xfId="64" applyFont="1" applyFill="1" applyBorder="1" applyAlignment="1">
      <alignment horizontal="center" vertical="center" wrapText="1"/>
      <protection/>
    </xf>
    <xf numFmtId="0" fontId="27" fillId="33" borderId="26" xfId="64" applyFont="1" applyFill="1" applyBorder="1" applyAlignment="1">
      <alignment horizontal="center" vertical="center" wrapText="1"/>
      <protection/>
    </xf>
    <xf numFmtId="0" fontId="27" fillId="32" borderId="25" xfId="64" applyFont="1" applyFill="1" applyBorder="1" applyAlignment="1">
      <alignment horizontal="center" vertical="center" wrapText="1"/>
      <protection/>
    </xf>
    <xf numFmtId="0" fontId="27" fillId="32" borderId="26" xfId="64" applyFont="1" applyFill="1" applyBorder="1" applyAlignment="1">
      <alignment horizontal="center" vertical="center" wrapText="1"/>
      <protection/>
    </xf>
    <xf numFmtId="0" fontId="27" fillId="7" borderId="25" xfId="64" applyFont="1" applyFill="1" applyBorder="1" applyAlignment="1">
      <alignment horizontal="center" vertical="center" wrapText="1"/>
      <protection/>
    </xf>
    <xf numFmtId="0" fontId="27" fillId="7" borderId="27" xfId="64" applyFont="1" applyFill="1" applyBorder="1" applyAlignment="1">
      <alignment horizontal="center" vertical="center" wrapText="1"/>
      <protection/>
    </xf>
    <xf numFmtId="0" fontId="27" fillId="3" borderId="19" xfId="64" applyFont="1" applyFill="1" applyBorder="1" applyAlignment="1">
      <alignment horizontal="center" vertical="center" wrapText="1"/>
      <protection/>
    </xf>
    <xf numFmtId="0" fontId="27" fillId="3" borderId="28" xfId="64" applyFont="1" applyFill="1" applyBorder="1" applyAlignment="1">
      <alignment horizontal="center" vertical="center" wrapText="1"/>
      <protection/>
    </xf>
    <xf numFmtId="0" fontId="25" fillId="0" borderId="18" xfId="64" applyFont="1" applyFill="1" applyBorder="1" applyAlignment="1">
      <alignment horizontal="center" vertical="center"/>
      <protection/>
    </xf>
    <xf numFmtId="0" fontId="27" fillId="33" borderId="29" xfId="64" applyNumberFormat="1" applyFont="1" applyFill="1" applyBorder="1" applyAlignment="1">
      <alignment horizontal="center" vertical="center" wrapText="1"/>
      <protection/>
    </xf>
    <xf numFmtId="0" fontId="27" fillId="33" borderId="11" xfId="64" applyNumberFormat="1" applyFont="1" applyFill="1" applyBorder="1" applyAlignment="1">
      <alignment horizontal="center" vertical="center" wrapText="1"/>
      <protection/>
    </xf>
    <xf numFmtId="0" fontId="27" fillId="32" borderId="29" xfId="64" applyNumberFormat="1" applyFont="1" applyFill="1" applyBorder="1" applyAlignment="1">
      <alignment horizontal="center" vertical="center" wrapText="1"/>
      <protection/>
    </xf>
    <xf numFmtId="0" fontId="27" fillId="32" borderId="11" xfId="64" applyNumberFormat="1" applyFont="1" applyFill="1" applyBorder="1" applyAlignment="1">
      <alignment horizontal="center" vertical="center" wrapText="1"/>
      <protection/>
    </xf>
    <xf numFmtId="0" fontId="27" fillId="7" borderId="29" xfId="64" applyNumberFormat="1" applyFont="1" applyFill="1" applyBorder="1" applyAlignment="1">
      <alignment horizontal="center" vertical="center" wrapText="1"/>
      <protection/>
    </xf>
    <xf numFmtId="0" fontId="27" fillId="7" borderId="13" xfId="64" applyNumberFormat="1" applyFont="1" applyFill="1" applyBorder="1" applyAlignment="1">
      <alignment horizontal="center" vertical="center" wrapText="1"/>
      <protection/>
    </xf>
    <xf numFmtId="0" fontId="27" fillId="3" borderId="30" xfId="64" applyFont="1" applyFill="1" applyBorder="1" applyAlignment="1">
      <alignment horizontal="center" vertical="center" wrapText="1"/>
      <protection/>
    </xf>
    <xf numFmtId="0" fontId="27" fillId="3" borderId="25" xfId="64" applyFont="1" applyFill="1" applyBorder="1" applyAlignment="1">
      <alignment horizontal="center" vertical="center" wrapText="1"/>
      <protection/>
    </xf>
    <xf numFmtId="0" fontId="64" fillId="7" borderId="30" xfId="64" applyFont="1" applyFill="1" applyBorder="1" applyAlignment="1">
      <alignment horizontal="center" vertical="top" wrapText="1"/>
      <protection/>
    </xf>
    <xf numFmtId="0" fontId="24" fillId="0" borderId="0" xfId="64" applyFont="1" applyAlignment="1">
      <alignment horizontal="left" vertical="center"/>
      <protection/>
    </xf>
    <xf numFmtId="0" fontId="27" fillId="0" borderId="12" xfId="64" applyFont="1" applyBorder="1" applyAlignment="1">
      <alignment horizontal="left" vertical="top" wrapText="1"/>
      <protection/>
    </xf>
    <xf numFmtId="1" fontId="24" fillId="0" borderId="11" xfId="45" applyNumberFormat="1" applyFont="1" applyFill="1" applyBorder="1" applyAlignment="1">
      <alignment horizontal="center" vertical="top"/>
    </xf>
    <xf numFmtId="1" fontId="24" fillId="0" borderId="11" xfId="45" applyNumberFormat="1" applyFont="1" applyBorder="1" applyAlignment="1">
      <alignment horizontal="center" vertical="top" wrapText="1"/>
    </xf>
    <xf numFmtId="2" fontId="29" fillId="0" borderId="11" xfId="45" applyNumberFormat="1" applyFont="1" applyBorder="1" applyAlignment="1">
      <alignment horizontal="center" vertical="top" wrapText="1"/>
    </xf>
    <xf numFmtId="1" fontId="29" fillId="0" borderId="11" xfId="45" applyNumberFormat="1" applyFont="1" applyBorder="1" applyAlignment="1">
      <alignment horizontal="center" vertical="top" wrapText="1"/>
    </xf>
    <xf numFmtId="2" fontId="24" fillId="0" borderId="11" xfId="45" applyNumberFormat="1" applyFont="1" applyBorder="1" applyAlignment="1">
      <alignment horizontal="center" vertical="top" wrapText="1"/>
    </xf>
    <xf numFmtId="43" fontId="24" fillId="0" borderId="11" xfId="44" applyFont="1" applyBorder="1" applyAlignment="1">
      <alignment horizontal="center" vertical="top" wrapText="1"/>
    </xf>
    <xf numFmtId="0" fontId="24" fillId="0" borderId="13" xfId="44" applyNumberFormat="1" applyFont="1" applyBorder="1" applyAlignment="1">
      <alignment horizontal="center" vertical="top" wrapText="1"/>
    </xf>
    <xf numFmtId="2" fontId="24" fillId="0" borderId="16" xfId="64" applyNumberFormat="1" applyFont="1" applyFill="1" applyBorder="1" applyAlignment="1">
      <alignment horizontal="center" vertical="top"/>
      <protection/>
    </xf>
    <xf numFmtId="164" fontId="24" fillId="0" borderId="13" xfId="64" applyNumberFormat="1" applyFont="1" applyFill="1" applyBorder="1" applyAlignment="1">
      <alignment horizontal="center" vertical="top"/>
      <protection/>
    </xf>
    <xf numFmtId="2" fontId="65" fillId="7" borderId="16" xfId="64" applyNumberFormat="1" applyFont="1" applyFill="1" applyBorder="1" applyAlignment="1">
      <alignment horizontal="center" vertical="top"/>
      <protection/>
    </xf>
    <xf numFmtId="0" fontId="24" fillId="0" borderId="0" xfId="64" applyFont="1" applyAlignment="1">
      <alignment vertical="center"/>
      <protection/>
    </xf>
    <xf numFmtId="43" fontId="24" fillId="0" borderId="13" xfId="44" applyFont="1" applyBorder="1" applyAlignment="1">
      <alignment horizontal="center" vertical="top" wrapText="1"/>
    </xf>
    <xf numFmtId="0" fontId="66" fillId="0" borderId="0" xfId="64" applyFont="1" applyAlignment="1">
      <alignment horizontal="left" vertical="center"/>
      <protection/>
    </xf>
    <xf numFmtId="0" fontId="65" fillId="34" borderId="11" xfId="64" applyFont="1" applyFill="1" applyBorder="1" applyAlignment="1">
      <alignment horizontal="center" vertical="center"/>
      <protection/>
    </xf>
    <xf numFmtId="1" fontId="65" fillId="34" borderId="11" xfId="45" applyNumberFormat="1" applyFont="1" applyFill="1" applyBorder="1" applyAlignment="1">
      <alignment horizontal="center" vertical="top"/>
    </xf>
    <xf numFmtId="1" fontId="65" fillId="34" borderId="11" xfId="45" applyNumberFormat="1" applyFont="1" applyFill="1" applyBorder="1" applyAlignment="1">
      <alignment horizontal="center" vertical="top" wrapText="1"/>
    </xf>
    <xf numFmtId="2" fontId="64" fillId="34" borderId="11" xfId="45" applyNumberFormat="1" applyFont="1" applyFill="1" applyBorder="1" applyAlignment="1">
      <alignment horizontal="center" vertical="top" wrapText="1"/>
    </xf>
    <xf numFmtId="1" fontId="64" fillId="34" borderId="11" xfId="45" applyNumberFormat="1" applyFont="1" applyFill="1" applyBorder="1" applyAlignment="1">
      <alignment horizontal="center" vertical="top" wrapText="1"/>
    </xf>
    <xf numFmtId="2" fontId="65" fillId="34" borderId="11" xfId="45" applyNumberFormat="1" applyFont="1" applyFill="1" applyBorder="1" applyAlignment="1">
      <alignment horizontal="center" vertical="top" wrapText="1"/>
    </xf>
    <xf numFmtId="43" fontId="65" fillId="34" borderId="11" xfId="44" applyFont="1" applyFill="1" applyBorder="1" applyAlignment="1">
      <alignment horizontal="center" vertical="top" wrapText="1"/>
    </xf>
    <xf numFmtId="0" fontId="65" fillId="34" borderId="13" xfId="44" applyNumberFormat="1" applyFont="1" applyFill="1" applyBorder="1" applyAlignment="1">
      <alignment horizontal="center" vertical="top" wrapText="1"/>
    </xf>
    <xf numFmtId="2" fontId="65" fillId="34" borderId="16" xfId="64" applyNumberFormat="1" applyFont="1" applyFill="1" applyBorder="1" applyAlignment="1">
      <alignment horizontal="center" vertical="top"/>
      <protection/>
    </xf>
    <xf numFmtId="2" fontId="65" fillId="34" borderId="31" xfId="64" applyNumberFormat="1" applyFont="1" applyFill="1" applyBorder="1" applyAlignment="1">
      <alignment horizontal="center" vertical="top"/>
      <protection/>
    </xf>
    <xf numFmtId="0" fontId="66" fillId="0" borderId="0" xfId="64" applyFont="1" applyAlignment="1">
      <alignment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32" fillId="0" borderId="0" xfId="64" applyFont="1" applyAlignment="1">
      <alignment horizontal="left"/>
      <protection/>
    </xf>
    <xf numFmtId="0" fontId="33" fillId="0" borderId="0" xfId="64" applyFont="1" applyAlignment="1">
      <alignment horizontal="center" vertical="center" wrapText="1"/>
      <protection/>
    </xf>
    <xf numFmtId="0" fontId="33" fillId="0" borderId="0" xfId="64" applyFont="1" applyAlignment="1">
      <alignment horizontal="center" vertical="center"/>
      <protection/>
    </xf>
    <xf numFmtId="0" fontId="32" fillId="0" borderId="0" xfId="64" applyFont="1">
      <alignment/>
      <protection/>
    </xf>
    <xf numFmtId="0" fontId="67" fillId="0" borderId="0" xfId="64" applyFont="1" applyBorder="1" applyAlignment="1">
      <alignment horizontal="center" vertical="center" wrapText="1"/>
      <protection/>
    </xf>
    <xf numFmtId="0" fontId="36" fillId="0" borderId="0" xfId="57" applyFont="1" applyAlignment="1">
      <alignment horizontal="center" vertical="top" wrapText="1"/>
      <protection/>
    </xf>
    <xf numFmtId="0" fontId="68" fillId="0" borderId="0" xfId="64" applyFont="1" applyAlignment="1">
      <alignment vertical="center"/>
      <protection/>
    </xf>
    <xf numFmtId="0" fontId="32" fillId="0" borderId="0" xfId="64" applyFont="1" applyAlignment="1">
      <alignment horizontal="center" vertical="center"/>
      <protection/>
    </xf>
    <xf numFmtId="2" fontId="32" fillId="0" borderId="0" xfId="64" applyNumberFormat="1" applyFont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 wrapText="1"/>
      <protection/>
    </xf>
    <xf numFmtId="0" fontId="23" fillId="0" borderId="0" xfId="57" applyFont="1">
      <alignment/>
      <protection/>
    </xf>
    <xf numFmtId="0" fontId="26" fillId="35" borderId="13" xfId="64" applyFont="1" applyFill="1" applyBorder="1" applyAlignment="1">
      <alignment horizontal="center" vertical="center"/>
      <protection/>
    </xf>
    <xf numFmtId="0" fontId="26" fillId="35" borderId="14" xfId="64" applyFont="1" applyFill="1" applyBorder="1" applyAlignment="1">
      <alignment horizontal="center" vertical="center"/>
      <protection/>
    </xf>
    <xf numFmtId="0" fontId="26" fillId="35" borderId="32" xfId="64" applyFont="1" applyFill="1" applyBorder="1" applyAlignment="1">
      <alignment horizontal="center" vertical="center"/>
      <protection/>
    </xf>
    <xf numFmtId="0" fontId="27" fillId="35" borderId="33" xfId="64" applyNumberFormat="1" applyFont="1" applyFill="1" applyBorder="1" applyAlignment="1">
      <alignment horizontal="center" vertical="center" wrapText="1"/>
      <protection/>
    </xf>
    <xf numFmtId="0" fontId="27" fillId="35" borderId="13" xfId="64" applyNumberFormat="1" applyFont="1" applyFill="1" applyBorder="1" applyAlignment="1">
      <alignment horizontal="center" vertical="center" wrapText="1"/>
      <protection/>
    </xf>
    <xf numFmtId="0" fontId="28" fillId="36" borderId="34" xfId="64" applyFont="1" applyFill="1" applyBorder="1" applyAlignment="1">
      <alignment horizontal="center" vertical="top" wrapText="1"/>
      <protection/>
    </xf>
    <xf numFmtId="0" fontId="26" fillId="36" borderId="11" xfId="64" applyFont="1" applyFill="1" applyBorder="1" applyAlignment="1">
      <alignment horizontal="center" vertical="center"/>
      <protection/>
    </xf>
    <xf numFmtId="0" fontId="27" fillId="37" borderId="13" xfId="64" applyNumberFormat="1" applyFont="1" applyFill="1" applyBorder="1" applyAlignment="1">
      <alignment horizontal="center" vertical="center" wrapText="1"/>
      <protection/>
    </xf>
    <xf numFmtId="0" fontId="27" fillId="37" borderId="14" xfId="64" applyNumberFormat="1" applyFont="1" applyFill="1" applyBorder="1" applyAlignment="1">
      <alignment horizontal="center" vertical="center" wrapText="1"/>
      <protection/>
    </xf>
    <xf numFmtId="0" fontId="27" fillId="38" borderId="13" xfId="64" applyNumberFormat="1" applyFont="1" applyFill="1" applyBorder="1" applyAlignment="1">
      <alignment horizontal="center" vertical="center" wrapText="1"/>
      <protection/>
    </xf>
    <xf numFmtId="0" fontId="27" fillId="38" borderId="14" xfId="64" applyNumberFormat="1" applyFont="1" applyFill="1" applyBorder="1" applyAlignment="1">
      <alignment horizontal="center" vertical="center" wrapText="1"/>
      <protection/>
    </xf>
    <xf numFmtId="0" fontId="27" fillId="36" borderId="13" xfId="64" applyNumberFormat="1" applyFont="1" applyFill="1" applyBorder="1" applyAlignment="1">
      <alignment horizontal="center" vertical="center" wrapText="1"/>
      <protection/>
    </xf>
    <xf numFmtId="0" fontId="27" fillId="36" borderId="14" xfId="64" applyNumberFormat="1" applyFont="1" applyFill="1" applyBorder="1" applyAlignment="1">
      <alignment horizontal="center" vertical="center" wrapText="1"/>
      <protection/>
    </xf>
    <xf numFmtId="0" fontId="28" fillId="36" borderId="35" xfId="64" applyFont="1" applyFill="1" applyBorder="1" applyAlignment="1">
      <alignment horizontal="center" vertical="top" wrapText="1"/>
      <protection/>
    </xf>
    <xf numFmtId="0" fontId="27" fillId="37" borderId="20" xfId="64" applyFont="1" applyFill="1" applyBorder="1" applyAlignment="1">
      <alignment horizontal="center" vertical="center" wrapText="1"/>
      <protection/>
    </xf>
    <xf numFmtId="0" fontId="27" fillId="37" borderId="21" xfId="64" applyFont="1" applyFill="1" applyBorder="1" applyAlignment="1">
      <alignment horizontal="center" vertical="center" wrapText="1"/>
      <protection/>
    </xf>
    <xf numFmtId="0" fontId="27" fillId="37" borderId="22" xfId="64" applyFont="1" applyFill="1" applyBorder="1" applyAlignment="1">
      <alignment horizontal="center" vertical="center" wrapText="1"/>
      <protection/>
    </xf>
    <xf numFmtId="0" fontId="27" fillId="38" borderId="20" xfId="64" applyFont="1" applyFill="1" applyBorder="1" applyAlignment="1">
      <alignment horizontal="center" vertical="center" wrapText="1"/>
      <protection/>
    </xf>
    <xf numFmtId="0" fontId="27" fillId="38" borderId="22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36" xfId="64" applyFont="1" applyFill="1" applyBorder="1" applyAlignment="1">
      <alignment horizontal="center" vertical="center" wrapText="1"/>
      <protection/>
    </xf>
    <xf numFmtId="0" fontId="27" fillId="35" borderId="34" xfId="64" applyFont="1" applyFill="1" applyBorder="1" applyAlignment="1">
      <alignment horizontal="center" vertical="center" wrapText="1"/>
      <protection/>
    </xf>
    <xf numFmtId="0" fontId="27" fillId="35" borderId="20" xfId="64" applyFont="1" applyFill="1" applyBorder="1" applyAlignment="1">
      <alignment horizontal="center" vertical="center" wrapText="1"/>
      <protection/>
    </xf>
    <xf numFmtId="0" fontId="27" fillId="37" borderId="25" xfId="64" applyFont="1" applyFill="1" applyBorder="1" applyAlignment="1">
      <alignment horizontal="center" vertical="center" wrapText="1"/>
      <protection/>
    </xf>
    <xf numFmtId="0" fontId="27" fillId="37" borderId="10" xfId="64" applyFont="1" applyFill="1" applyBorder="1" applyAlignment="1">
      <alignment horizontal="center" vertical="center" wrapText="1"/>
      <protection/>
    </xf>
    <xf numFmtId="0" fontId="27" fillId="37" borderId="26" xfId="64" applyFont="1" applyFill="1" applyBorder="1" applyAlignment="1">
      <alignment horizontal="center" vertical="center" wrapText="1"/>
      <protection/>
    </xf>
    <xf numFmtId="0" fontId="27" fillId="38" borderId="25" xfId="64" applyFont="1" applyFill="1" applyBorder="1" applyAlignment="1">
      <alignment horizontal="center" vertical="center" wrapText="1"/>
      <protection/>
    </xf>
    <xf numFmtId="0" fontId="27" fillId="38" borderId="26" xfId="64" applyFont="1" applyFill="1" applyBorder="1" applyAlignment="1">
      <alignment horizontal="center" vertical="center" wrapText="1"/>
      <protection/>
    </xf>
    <xf numFmtId="0" fontId="27" fillId="36" borderId="25" xfId="64" applyFont="1" applyFill="1" applyBorder="1" applyAlignment="1">
      <alignment horizontal="center" vertical="center" wrapText="1"/>
      <protection/>
    </xf>
    <xf numFmtId="0" fontId="27" fillId="36" borderId="37" xfId="64" applyFont="1" applyFill="1" applyBorder="1" applyAlignment="1">
      <alignment horizontal="center" vertical="center" wrapText="1"/>
      <protection/>
    </xf>
    <xf numFmtId="0" fontId="27" fillId="35" borderId="35" xfId="64" applyFont="1" applyFill="1" applyBorder="1" applyAlignment="1">
      <alignment horizontal="center" vertical="center" wrapText="1"/>
      <protection/>
    </xf>
    <xf numFmtId="0" fontId="27" fillId="35" borderId="28" xfId="64" applyFont="1" applyFill="1" applyBorder="1" applyAlignment="1">
      <alignment horizontal="center" vertical="center" wrapText="1"/>
      <protection/>
    </xf>
    <xf numFmtId="0" fontId="27" fillId="37" borderId="29" xfId="64" applyNumberFormat="1" applyFont="1" applyFill="1" applyBorder="1" applyAlignment="1">
      <alignment horizontal="center" vertical="center" wrapText="1"/>
      <protection/>
    </xf>
    <xf numFmtId="0" fontId="27" fillId="37" borderId="11" xfId="64" applyNumberFormat="1" applyFont="1" applyFill="1" applyBorder="1" applyAlignment="1">
      <alignment horizontal="center" vertical="center" wrapText="1"/>
      <protection/>
    </xf>
    <xf numFmtId="0" fontId="27" fillId="38" borderId="29" xfId="64" applyNumberFormat="1" applyFont="1" applyFill="1" applyBorder="1" applyAlignment="1">
      <alignment horizontal="center" vertical="center" wrapText="1"/>
      <protection/>
    </xf>
    <xf numFmtId="0" fontId="27" fillId="38" borderId="11" xfId="64" applyNumberFormat="1" applyFont="1" applyFill="1" applyBorder="1" applyAlignment="1">
      <alignment horizontal="center" vertical="center" wrapText="1"/>
      <protection/>
    </xf>
    <xf numFmtId="0" fontId="27" fillId="36" borderId="29" xfId="64" applyNumberFormat="1" applyFont="1" applyFill="1" applyBorder="1" applyAlignment="1">
      <alignment horizontal="center" vertical="center" wrapText="1"/>
      <protection/>
    </xf>
    <xf numFmtId="0" fontId="27" fillId="36" borderId="13" xfId="64" applyNumberFormat="1" applyFont="1" applyFill="1" applyBorder="1" applyAlignment="1">
      <alignment horizontal="center" vertical="center" wrapText="1"/>
      <protection/>
    </xf>
    <xf numFmtId="0" fontId="27" fillId="35" borderId="38" xfId="64" applyFont="1" applyFill="1" applyBorder="1" applyAlignment="1">
      <alignment horizontal="center" vertical="center" wrapText="1"/>
      <protection/>
    </xf>
    <xf numFmtId="0" fontId="27" fillId="35" borderId="25" xfId="64" applyFont="1" applyFill="1" applyBorder="1" applyAlignment="1">
      <alignment horizontal="center" vertical="center" wrapText="1"/>
      <protection/>
    </xf>
    <xf numFmtId="0" fontId="28" fillId="36" borderId="38" xfId="64" applyFont="1" applyFill="1" applyBorder="1" applyAlignment="1">
      <alignment horizontal="center" vertical="top" wrapText="1"/>
      <protection/>
    </xf>
    <xf numFmtId="2" fontId="24" fillId="0" borderId="33" xfId="64" applyNumberFormat="1" applyFont="1" applyFill="1" applyBorder="1" applyAlignment="1">
      <alignment horizontal="center" vertical="top"/>
      <protection/>
    </xf>
    <xf numFmtId="2" fontId="30" fillId="36" borderId="33" xfId="64" applyNumberFormat="1" applyFont="1" applyFill="1" applyBorder="1" applyAlignment="1">
      <alignment horizontal="center" vertical="top"/>
      <protection/>
    </xf>
    <xf numFmtId="0" fontId="31" fillId="0" borderId="0" xfId="64" applyFont="1" applyAlignment="1">
      <alignment horizontal="left" vertical="center"/>
      <protection/>
    </xf>
    <xf numFmtId="0" fontId="30" fillId="35" borderId="11" xfId="64" applyFont="1" applyFill="1" applyBorder="1" applyAlignment="1">
      <alignment horizontal="center" vertical="center"/>
      <protection/>
    </xf>
    <xf numFmtId="1" fontId="30" fillId="35" borderId="11" xfId="45" applyNumberFormat="1" applyFont="1" applyFill="1" applyBorder="1" applyAlignment="1">
      <alignment horizontal="center" vertical="top"/>
    </xf>
    <xf numFmtId="1" fontId="30" fillId="35" borderId="11" xfId="45" applyNumberFormat="1" applyFont="1" applyFill="1" applyBorder="1" applyAlignment="1">
      <alignment horizontal="center" vertical="top" wrapText="1"/>
    </xf>
    <xf numFmtId="2" fontId="28" fillId="35" borderId="11" xfId="45" applyNumberFormat="1" applyFont="1" applyFill="1" applyBorder="1" applyAlignment="1">
      <alignment horizontal="center" vertical="top" wrapText="1"/>
    </xf>
    <xf numFmtId="1" fontId="28" fillId="35" borderId="11" xfId="45" applyNumberFormat="1" applyFont="1" applyFill="1" applyBorder="1" applyAlignment="1">
      <alignment horizontal="center" vertical="top" wrapText="1"/>
    </xf>
    <xf numFmtId="2" fontId="30" fillId="35" borderId="11" xfId="45" applyNumberFormat="1" applyFont="1" applyFill="1" applyBorder="1" applyAlignment="1">
      <alignment horizontal="center" vertical="top" wrapText="1"/>
    </xf>
    <xf numFmtId="43" fontId="30" fillId="35" borderId="11" xfId="44" applyFont="1" applyFill="1" applyBorder="1" applyAlignment="1">
      <alignment horizontal="center" vertical="top" wrapText="1"/>
    </xf>
    <xf numFmtId="0" fontId="30" fillId="35" borderId="13" xfId="44" applyNumberFormat="1" applyFont="1" applyFill="1" applyBorder="1" applyAlignment="1">
      <alignment horizontal="center" vertical="top" wrapText="1"/>
    </xf>
    <xf numFmtId="2" fontId="30" fillId="35" borderId="33" xfId="64" applyNumberFormat="1" applyFont="1" applyFill="1" applyBorder="1" applyAlignment="1">
      <alignment horizontal="center" vertical="top"/>
      <protection/>
    </xf>
    <xf numFmtId="2" fontId="30" fillId="35" borderId="39" xfId="64" applyNumberFormat="1" applyFont="1" applyFill="1" applyBorder="1" applyAlignment="1">
      <alignment horizontal="center" vertical="top"/>
      <protection/>
    </xf>
    <xf numFmtId="0" fontId="31" fillId="0" borderId="0" xfId="64" applyFont="1" applyAlignment="1">
      <alignment vertical="center"/>
      <protection/>
    </xf>
    <xf numFmtId="0" fontId="35" fillId="0" borderId="0" xfId="64" applyFont="1" applyBorder="1" applyAlignment="1">
      <alignment horizontal="center" vertical="center" wrapText="1"/>
      <protection/>
    </xf>
    <xf numFmtId="0" fontId="37" fillId="0" borderId="0" xfId="64" applyFont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 3" xfId="44"/>
    <cellStyle name="Comma 3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3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75"/>
          <c:y val="0.05725"/>
          <c:w val="0.52225"/>
          <c:h val="0.8275"/>
        </c:manualLayout>
      </c:layout>
      <c:radarChart>
        <c:radarStyle val="marker"/>
        <c:varyColors val="0"/>
        <c:ser>
          <c:idx val="0"/>
          <c:order val="0"/>
          <c:tx>
            <c:strRef>
              <c:f>'[1]1.1ตาราง กราฟ (S)  QQ'!$Q$26</c:f>
              <c:strCache>
                <c:ptCount val="1"/>
                <c:pt idx="0">
                  <c:v>ไตรมาส…1....... เดือน (1 ต.ค. - 31 ธ.ค. 61) 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127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'[1]1.1ตาราง กราฟ (S)  QQ'!$Q$27:$Q$32</c:f>
              <c:numCache>
                <c:ptCount val="6"/>
                <c:pt idx="0">
                  <c:v>2.4680000000000004</c:v>
                </c:pt>
                <c:pt idx="1">
                  <c:v>4</c:v>
                </c:pt>
                <c:pt idx="2">
                  <c:v>4.299</c:v>
                </c:pt>
                <c:pt idx="3">
                  <c:v>3.78</c:v>
                </c:pt>
                <c:pt idx="4">
                  <c:v>0</c:v>
                </c:pt>
                <c:pt idx="5">
                  <c:v>2.6666666666666665</c:v>
                </c:pt>
              </c:numCache>
            </c:numRef>
          </c:val>
        </c:ser>
        <c:axId val="6405139"/>
        <c:axId val="57646252"/>
      </c:radarChart>
      <c:catAx>
        <c:axId val="64051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57646252"/>
        <c:crosses val="autoZero"/>
        <c:auto val="0"/>
        <c:lblOffset val="100"/>
        <c:tickLblSkip val="1"/>
        <c:noMultiLvlLbl val="0"/>
      </c:catAx>
      <c:valAx>
        <c:axId val="5764625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640513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5"/>
          <c:y val="0"/>
          <c:w val="0.3005"/>
          <c:h val="0.1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75"/>
          <c:y val="0.05725"/>
          <c:w val="0.52225"/>
          <c:h val="0.8275"/>
        </c:manualLayout>
      </c:layout>
      <c:radarChart>
        <c:radarStyle val="marker"/>
        <c:varyColors val="0"/>
        <c:ser>
          <c:idx val="0"/>
          <c:order val="0"/>
          <c:tx>
            <c:strRef>
              <c:f>'[2]1.1ตาราง กราฟ (S)  QQ'!$Q$26</c:f>
              <c:strCache>
                <c:ptCount val="1"/>
                <c:pt idx="0">
                  <c:v>ไตรมาส…2....... เดือน (1 ต.ค. - 30 เม.ย. 62) 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127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'[2]1.1ตาราง กราฟ (S)  QQ'!$Q$27:$Q$32</c:f>
              <c:numCache>
                <c:ptCount val="6"/>
                <c:pt idx="0">
                  <c:v>3.3846666666666665</c:v>
                </c:pt>
                <c:pt idx="1">
                  <c:v>4.1000000000000005</c:v>
                </c:pt>
                <c:pt idx="2">
                  <c:v>3.7409999999999997</c:v>
                </c:pt>
                <c:pt idx="3">
                  <c:v>3.223333333333334</c:v>
                </c:pt>
                <c:pt idx="4">
                  <c:v>5</c:v>
                </c:pt>
                <c:pt idx="5">
                  <c:v>2.4</c:v>
                </c:pt>
              </c:numCache>
            </c:numRef>
          </c:val>
        </c:ser>
        <c:axId val="49054221"/>
        <c:axId val="38834806"/>
      </c:radarChart>
      <c:catAx>
        <c:axId val="490542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38834806"/>
        <c:crosses val="autoZero"/>
        <c:auto val="0"/>
        <c:lblOffset val="100"/>
        <c:tickLblSkip val="1"/>
        <c:noMultiLvlLbl val="0"/>
      </c:catAx>
      <c:valAx>
        <c:axId val="3883480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4905422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5"/>
          <c:y val="0"/>
          <c:w val="0.3005"/>
          <c:h val="0.1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75"/>
          <c:y val="0.05725"/>
          <c:w val="0.52225"/>
          <c:h val="0.8275"/>
        </c:manualLayout>
      </c:layout>
      <c:radarChart>
        <c:radarStyle val="marker"/>
        <c:varyColors val="0"/>
        <c:ser>
          <c:idx val="0"/>
          <c:order val="0"/>
          <c:tx>
            <c:strRef>
              <c:f>'[3]1.1ตาราง กราฟ (S)  QQ'!$Q$25</c:f>
              <c:strCache>
                <c:ptCount val="1"/>
                <c:pt idx="0">
                  <c:v>ไตรมาส…3....... เดือน (1 ต.ค. 61- 30 มิ.ย. 62) 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127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'[3]1.1ตาราง กราฟ (S)  QQ'!$Q$26:$Q$31</c:f>
              <c:numCache>
                <c:ptCount val="6"/>
                <c:pt idx="0">
                  <c:v>4.320666666666668</c:v>
                </c:pt>
                <c:pt idx="1">
                  <c:v>4.3445</c:v>
                </c:pt>
                <c:pt idx="2">
                  <c:v>4.672</c:v>
                </c:pt>
                <c:pt idx="3">
                  <c:v>5</c:v>
                </c:pt>
                <c:pt idx="4">
                  <c:v>5</c:v>
                </c:pt>
                <c:pt idx="5">
                  <c:v>4.333333333333333</c:v>
                </c:pt>
              </c:numCache>
            </c:numRef>
          </c:val>
        </c:ser>
        <c:axId val="13968935"/>
        <c:axId val="58611552"/>
      </c:radarChart>
      <c:catAx>
        <c:axId val="139689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58611552"/>
        <c:crosses val="autoZero"/>
        <c:auto val="0"/>
        <c:lblOffset val="100"/>
        <c:tickLblSkip val="1"/>
        <c:noMultiLvlLbl val="0"/>
      </c:catAx>
      <c:valAx>
        <c:axId val="5861155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1396893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5"/>
          <c:y val="0"/>
          <c:w val="0.3005"/>
          <c:h val="0.1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75"/>
          <c:y val="0.05725"/>
          <c:w val="0.52225"/>
          <c:h val="0.8275"/>
        </c:manualLayout>
      </c:layout>
      <c:radarChart>
        <c:radarStyle val="marker"/>
        <c:varyColors val="0"/>
        <c:ser>
          <c:idx val="0"/>
          <c:order val="0"/>
          <c:tx>
            <c:strRef>
              <c:f>'[4]1.1ตาราง กราฟ (S)  QQ'!$Q$25</c:f>
              <c:strCache>
                <c:ptCount val="1"/>
                <c:pt idx="0">
                  <c:v>ไตรมาส…4....... เดือน (1 ต.ค. 61- 30 ก.ย. 62) 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127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'[4]1.1ตาราง กราฟ (S)  QQ'!$Q$26:$Q$31</c:f>
              <c:numCache>
                <c:ptCount val="6"/>
                <c:pt idx="0">
                  <c:v>3.9000000000000004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3.3333333333333335</c:v>
                </c:pt>
              </c:numCache>
            </c:numRef>
          </c:val>
        </c:ser>
        <c:axId val="57741921"/>
        <c:axId val="49915242"/>
      </c:radarChart>
      <c:catAx>
        <c:axId val="577419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49915242"/>
        <c:crosses val="autoZero"/>
        <c:auto val="0"/>
        <c:lblOffset val="100"/>
        <c:tickLblSkip val="1"/>
        <c:noMultiLvlLbl val="0"/>
      </c:catAx>
      <c:valAx>
        <c:axId val="4991524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5774192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5"/>
          <c:y val="0"/>
          <c:w val="0.3005"/>
          <c:h val="0.1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23</xdr:row>
      <xdr:rowOff>123825</xdr:rowOff>
    </xdr:from>
    <xdr:to>
      <xdr:col>14</xdr:col>
      <xdr:colOff>438150</xdr:colOff>
      <xdr:row>49</xdr:row>
      <xdr:rowOff>114300</xdr:rowOff>
    </xdr:to>
    <xdr:graphicFrame>
      <xdr:nvGraphicFramePr>
        <xdr:cNvPr id="1" name="Chart 6"/>
        <xdr:cNvGraphicFramePr/>
      </xdr:nvGraphicFramePr>
      <xdr:xfrm>
        <a:off x="1276350" y="9277350"/>
        <a:ext cx="7915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29</xdr:row>
      <xdr:rowOff>28575</xdr:rowOff>
    </xdr:from>
    <xdr:to>
      <xdr:col>13</xdr:col>
      <xdr:colOff>676275</xdr:colOff>
      <xdr:row>33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10375" y="10382250"/>
          <a:ext cx="1905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2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Research &amp; Innovations</a:t>
          </a:r>
        </a:p>
      </xdr:txBody>
    </xdr:sp>
    <xdr:clientData/>
  </xdr:twoCellAnchor>
  <xdr:twoCellAnchor>
    <xdr:from>
      <xdr:col>11</xdr:col>
      <xdr:colOff>238125</xdr:colOff>
      <xdr:row>40</xdr:row>
      <xdr:rowOff>85725</xdr:rowOff>
    </xdr:from>
    <xdr:to>
      <xdr:col>14</xdr:col>
      <xdr:colOff>209550</xdr:colOff>
      <xdr:row>44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81825" y="12563475"/>
          <a:ext cx="1981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3 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Internationalization</a:t>
          </a:r>
        </a:p>
      </xdr:txBody>
    </xdr:sp>
    <xdr:clientData/>
  </xdr:twoCellAnchor>
  <xdr:twoCellAnchor>
    <xdr:from>
      <xdr:col>1</xdr:col>
      <xdr:colOff>552450</xdr:colOff>
      <xdr:row>27</xdr:row>
      <xdr:rowOff>28575</xdr:rowOff>
    </xdr:from>
    <xdr:to>
      <xdr:col>1</xdr:col>
      <xdr:colOff>2343150</xdr:colOff>
      <xdr:row>31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" y="9982200"/>
          <a:ext cx="1790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Modern Management </a:t>
          </a:r>
        </a:p>
      </xdr:txBody>
    </xdr:sp>
    <xdr:clientData/>
  </xdr:twoCellAnchor>
  <xdr:twoCellAnchor>
    <xdr:from>
      <xdr:col>2</xdr:col>
      <xdr:colOff>200025</xdr:colOff>
      <xdr:row>19</xdr:row>
      <xdr:rowOff>295275</xdr:rowOff>
    </xdr:from>
    <xdr:to>
      <xdr:col>9</xdr:col>
      <xdr:colOff>457200</xdr:colOff>
      <xdr:row>24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9975" y="8477250"/>
          <a:ext cx="24288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1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Hands On</a:t>
          </a:r>
        </a:p>
      </xdr:txBody>
    </xdr:sp>
    <xdr:clientData/>
  </xdr:twoCellAnchor>
  <xdr:twoCellAnchor>
    <xdr:from>
      <xdr:col>10</xdr:col>
      <xdr:colOff>390525</xdr:colOff>
      <xdr:row>29</xdr:row>
      <xdr:rowOff>133350</xdr:rowOff>
    </xdr:from>
    <xdr:to>
      <xdr:col>11</xdr:col>
      <xdr:colOff>133350</xdr:colOff>
      <xdr:row>31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53200" y="1048702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180975</xdr:colOff>
      <xdr:row>46</xdr:row>
      <xdr:rowOff>19050</xdr:rowOff>
    </xdr:from>
    <xdr:to>
      <xdr:col>5</xdr:col>
      <xdr:colOff>476250</xdr:colOff>
      <xdr:row>47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19625" y="1363980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2352675</xdr:colOff>
      <xdr:row>42</xdr:row>
      <xdr:rowOff>0</xdr:rowOff>
    </xdr:from>
    <xdr:to>
      <xdr:col>1</xdr:col>
      <xdr:colOff>2676525</xdr:colOff>
      <xdr:row>43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52675" y="12858750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19050</xdr:colOff>
      <xdr:row>23</xdr:row>
      <xdr:rowOff>152400</xdr:rowOff>
    </xdr:from>
    <xdr:to>
      <xdr:col>8</xdr:col>
      <xdr:colOff>314325</xdr:colOff>
      <xdr:row>25</xdr:row>
      <xdr:rowOff>57150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019675" y="9305925"/>
          <a:ext cx="295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2619375</xdr:colOff>
      <xdr:row>29</xdr:row>
      <xdr:rowOff>152400</xdr:rowOff>
    </xdr:from>
    <xdr:to>
      <xdr:col>1</xdr:col>
      <xdr:colOff>2943225</xdr:colOff>
      <xdr:row>31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19375" y="1050607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447675</xdr:colOff>
      <xdr:row>41</xdr:row>
      <xdr:rowOff>57150</xdr:rowOff>
    </xdr:from>
    <xdr:to>
      <xdr:col>11</xdr:col>
      <xdr:colOff>161925</xdr:colOff>
      <xdr:row>42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610350" y="1272540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381000</xdr:colOff>
      <xdr:row>46</xdr:row>
      <xdr:rowOff>152400</xdr:rowOff>
    </xdr:from>
    <xdr:to>
      <xdr:col>9</xdr:col>
      <xdr:colOff>114300</xdr:colOff>
      <xdr:row>50</xdr:row>
      <xdr:rowOff>171450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90950" y="13773150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Social Engagement</a:t>
          </a:r>
        </a:p>
      </xdr:txBody>
    </xdr:sp>
    <xdr:clientData/>
  </xdr:twoCellAnchor>
  <xdr:twoCellAnchor>
    <xdr:from>
      <xdr:col>1</xdr:col>
      <xdr:colOff>733425</xdr:colOff>
      <xdr:row>40</xdr:row>
      <xdr:rowOff>171450</xdr:rowOff>
    </xdr:from>
    <xdr:to>
      <xdr:col>1</xdr:col>
      <xdr:colOff>2638425</xdr:colOff>
      <xdr:row>45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33425" y="12649200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Arts &amp; Culture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23</xdr:row>
      <xdr:rowOff>123825</xdr:rowOff>
    </xdr:from>
    <xdr:to>
      <xdr:col>14</xdr:col>
      <xdr:colOff>438150</xdr:colOff>
      <xdr:row>49</xdr:row>
      <xdr:rowOff>114300</xdr:rowOff>
    </xdr:to>
    <xdr:graphicFrame>
      <xdr:nvGraphicFramePr>
        <xdr:cNvPr id="1" name="Chart 6"/>
        <xdr:cNvGraphicFramePr/>
      </xdr:nvGraphicFramePr>
      <xdr:xfrm>
        <a:off x="1276350" y="9344025"/>
        <a:ext cx="7915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29</xdr:row>
      <xdr:rowOff>28575</xdr:rowOff>
    </xdr:from>
    <xdr:to>
      <xdr:col>13</xdr:col>
      <xdr:colOff>676275</xdr:colOff>
      <xdr:row>33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10375" y="10448925"/>
          <a:ext cx="1905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2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Research &amp; Innovations</a:t>
          </a:r>
        </a:p>
      </xdr:txBody>
    </xdr:sp>
    <xdr:clientData/>
  </xdr:twoCellAnchor>
  <xdr:twoCellAnchor>
    <xdr:from>
      <xdr:col>11</xdr:col>
      <xdr:colOff>161925</xdr:colOff>
      <xdr:row>41</xdr:row>
      <xdr:rowOff>95250</xdr:rowOff>
    </xdr:from>
    <xdr:to>
      <xdr:col>14</xdr:col>
      <xdr:colOff>285750</xdr:colOff>
      <xdr:row>45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05625" y="12830175"/>
          <a:ext cx="21336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3 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Internationalization</a:t>
          </a:r>
        </a:p>
      </xdr:txBody>
    </xdr:sp>
    <xdr:clientData/>
  </xdr:twoCellAnchor>
  <xdr:twoCellAnchor>
    <xdr:from>
      <xdr:col>1</xdr:col>
      <xdr:colOff>552450</xdr:colOff>
      <xdr:row>27</xdr:row>
      <xdr:rowOff>28575</xdr:rowOff>
    </xdr:from>
    <xdr:to>
      <xdr:col>1</xdr:col>
      <xdr:colOff>2343150</xdr:colOff>
      <xdr:row>31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" y="10048875"/>
          <a:ext cx="1790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Modern Management </a:t>
          </a:r>
        </a:p>
      </xdr:txBody>
    </xdr:sp>
    <xdr:clientData/>
  </xdr:twoCellAnchor>
  <xdr:twoCellAnchor>
    <xdr:from>
      <xdr:col>2</xdr:col>
      <xdr:colOff>152400</xdr:colOff>
      <xdr:row>19</xdr:row>
      <xdr:rowOff>333375</xdr:rowOff>
    </xdr:from>
    <xdr:to>
      <xdr:col>9</xdr:col>
      <xdr:colOff>409575</xdr:colOff>
      <xdr:row>25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62350" y="8582025"/>
          <a:ext cx="24288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1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Hands On</a:t>
          </a:r>
        </a:p>
      </xdr:txBody>
    </xdr:sp>
    <xdr:clientData/>
  </xdr:twoCellAnchor>
  <xdr:twoCellAnchor>
    <xdr:from>
      <xdr:col>10</xdr:col>
      <xdr:colOff>533400</xdr:colOff>
      <xdr:row>29</xdr:row>
      <xdr:rowOff>57150</xdr:rowOff>
    </xdr:from>
    <xdr:to>
      <xdr:col>11</xdr:col>
      <xdr:colOff>276225</xdr:colOff>
      <xdr:row>30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96075" y="10477500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171450</xdr:colOff>
      <xdr:row>46</xdr:row>
      <xdr:rowOff>47625</xdr:rowOff>
    </xdr:from>
    <xdr:to>
      <xdr:col>5</xdr:col>
      <xdr:colOff>466725</xdr:colOff>
      <xdr:row>47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10100" y="1373505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2257425</xdr:colOff>
      <xdr:row>41</xdr:row>
      <xdr:rowOff>66675</xdr:rowOff>
    </xdr:from>
    <xdr:to>
      <xdr:col>1</xdr:col>
      <xdr:colOff>2581275</xdr:colOff>
      <xdr:row>42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57425" y="12801600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180975</xdr:colOff>
      <xdr:row>23</xdr:row>
      <xdr:rowOff>161925</xdr:rowOff>
    </xdr:from>
    <xdr:to>
      <xdr:col>5</xdr:col>
      <xdr:colOff>476250</xdr:colOff>
      <xdr:row>25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19625" y="9382125"/>
          <a:ext cx="295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2571750</xdr:colOff>
      <xdr:row>30</xdr:row>
      <xdr:rowOff>171450</xdr:rowOff>
    </xdr:from>
    <xdr:to>
      <xdr:col>1</xdr:col>
      <xdr:colOff>2895600</xdr:colOff>
      <xdr:row>32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0" y="1079182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390525</xdr:colOff>
      <xdr:row>40</xdr:row>
      <xdr:rowOff>123825</xdr:rowOff>
    </xdr:from>
    <xdr:to>
      <xdr:col>11</xdr:col>
      <xdr:colOff>104775</xdr:colOff>
      <xdr:row>42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53200" y="1266825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381000</xdr:colOff>
      <xdr:row>46</xdr:row>
      <xdr:rowOff>152400</xdr:rowOff>
    </xdr:from>
    <xdr:to>
      <xdr:col>9</xdr:col>
      <xdr:colOff>114300</xdr:colOff>
      <xdr:row>50</xdr:row>
      <xdr:rowOff>171450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90950" y="13839825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Social Engagement</a:t>
          </a:r>
        </a:p>
      </xdr:txBody>
    </xdr:sp>
    <xdr:clientData/>
  </xdr:twoCellAnchor>
  <xdr:twoCellAnchor>
    <xdr:from>
      <xdr:col>1</xdr:col>
      <xdr:colOff>314325</xdr:colOff>
      <xdr:row>40</xdr:row>
      <xdr:rowOff>95250</xdr:rowOff>
    </xdr:from>
    <xdr:to>
      <xdr:col>1</xdr:col>
      <xdr:colOff>2219325</xdr:colOff>
      <xdr:row>44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14325" y="12639675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Arts &amp; Culture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</xdr:row>
      <xdr:rowOff>47625</xdr:rowOff>
    </xdr:from>
    <xdr:to>
      <xdr:col>14</xdr:col>
      <xdr:colOff>514350</xdr:colOff>
      <xdr:row>48</xdr:row>
      <xdr:rowOff>38100</xdr:rowOff>
    </xdr:to>
    <xdr:graphicFrame>
      <xdr:nvGraphicFramePr>
        <xdr:cNvPr id="1" name="Chart 6"/>
        <xdr:cNvGraphicFramePr/>
      </xdr:nvGraphicFramePr>
      <xdr:xfrm>
        <a:off x="1352550" y="8886825"/>
        <a:ext cx="7915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28</xdr:row>
      <xdr:rowOff>28575</xdr:rowOff>
    </xdr:from>
    <xdr:to>
      <xdr:col>13</xdr:col>
      <xdr:colOff>676275</xdr:colOff>
      <xdr:row>32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10375" y="10067925"/>
          <a:ext cx="1905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2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Research &amp; Innovations</a:t>
          </a:r>
        </a:p>
      </xdr:txBody>
    </xdr:sp>
    <xdr:clientData/>
  </xdr:twoCellAnchor>
  <xdr:twoCellAnchor>
    <xdr:from>
      <xdr:col>11</xdr:col>
      <xdr:colOff>161925</xdr:colOff>
      <xdr:row>40</xdr:row>
      <xdr:rowOff>95250</xdr:rowOff>
    </xdr:from>
    <xdr:to>
      <xdr:col>14</xdr:col>
      <xdr:colOff>285750</xdr:colOff>
      <xdr:row>44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05625" y="12449175"/>
          <a:ext cx="21336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3 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Internationalization</a:t>
          </a:r>
        </a:p>
      </xdr:txBody>
    </xdr:sp>
    <xdr:clientData/>
  </xdr:twoCellAnchor>
  <xdr:twoCellAnchor>
    <xdr:from>
      <xdr:col>1</xdr:col>
      <xdr:colOff>552450</xdr:colOff>
      <xdr:row>26</xdr:row>
      <xdr:rowOff>28575</xdr:rowOff>
    </xdr:from>
    <xdr:to>
      <xdr:col>1</xdr:col>
      <xdr:colOff>2343150</xdr:colOff>
      <xdr:row>30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" y="9667875"/>
          <a:ext cx="1790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Modern Management </a:t>
          </a:r>
        </a:p>
      </xdr:txBody>
    </xdr:sp>
    <xdr:clientData/>
  </xdr:twoCellAnchor>
  <xdr:twoCellAnchor>
    <xdr:from>
      <xdr:col>2</xdr:col>
      <xdr:colOff>152400</xdr:colOff>
      <xdr:row>18</xdr:row>
      <xdr:rowOff>333375</xdr:rowOff>
    </xdr:from>
    <xdr:to>
      <xdr:col>9</xdr:col>
      <xdr:colOff>409575</xdr:colOff>
      <xdr:row>24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62350" y="8201025"/>
          <a:ext cx="24288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1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Hands On</a:t>
          </a:r>
        </a:p>
      </xdr:txBody>
    </xdr:sp>
    <xdr:clientData/>
  </xdr:twoCellAnchor>
  <xdr:twoCellAnchor>
    <xdr:from>
      <xdr:col>11</xdr:col>
      <xdr:colOff>104775</xdr:colOff>
      <xdr:row>27</xdr:row>
      <xdr:rowOff>76200</xdr:rowOff>
    </xdr:from>
    <xdr:to>
      <xdr:col>11</xdr:col>
      <xdr:colOff>428625</xdr:colOff>
      <xdr:row>28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48475" y="99155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209550</xdr:colOff>
      <xdr:row>44</xdr:row>
      <xdr:rowOff>161925</xdr:rowOff>
    </xdr:from>
    <xdr:to>
      <xdr:col>4</xdr:col>
      <xdr:colOff>504825</xdr:colOff>
      <xdr:row>46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67175" y="1327785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2257425</xdr:colOff>
      <xdr:row>40</xdr:row>
      <xdr:rowOff>66675</xdr:rowOff>
    </xdr:from>
    <xdr:to>
      <xdr:col>1</xdr:col>
      <xdr:colOff>2581275</xdr:colOff>
      <xdr:row>41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57425" y="12420600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28575</xdr:colOff>
      <xdr:row>22</xdr:row>
      <xdr:rowOff>133350</xdr:rowOff>
    </xdr:from>
    <xdr:to>
      <xdr:col>8</xdr:col>
      <xdr:colOff>323850</xdr:colOff>
      <xdr:row>24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029200" y="8972550"/>
          <a:ext cx="295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2571750</xdr:colOff>
      <xdr:row>29</xdr:row>
      <xdr:rowOff>171450</xdr:rowOff>
    </xdr:from>
    <xdr:to>
      <xdr:col>1</xdr:col>
      <xdr:colOff>2895600</xdr:colOff>
      <xdr:row>31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0" y="1041082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390525</xdr:colOff>
      <xdr:row>39</xdr:row>
      <xdr:rowOff>123825</xdr:rowOff>
    </xdr:from>
    <xdr:to>
      <xdr:col>11</xdr:col>
      <xdr:colOff>104775</xdr:colOff>
      <xdr:row>41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53200" y="1228725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361950</xdr:colOff>
      <xdr:row>45</xdr:row>
      <xdr:rowOff>66675</xdr:rowOff>
    </xdr:from>
    <xdr:to>
      <xdr:col>9</xdr:col>
      <xdr:colOff>95250</xdr:colOff>
      <xdr:row>49</xdr:row>
      <xdr:rowOff>85725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71900" y="13373100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Social Engagement</a:t>
          </a:r>
        </a:p>
      </xdr:txBody>
    </xdr:sp>
    <xdr:clientData/>
  </xdr:twoCellAnchor>
  <xdr:twoCellAnchor>
    <xdr:from>
      <xdr:col>1</xdr:col>
      <xdr:colOff>314325</xdr:colOff>
      <xdr:row>39</xdr:row>
      <xdr:rowOff>95250</xdr:rowOff>
    </xdr:from>
    <xdr:to>
      <xdr:col>1</xdr:col>
      <xdr:colOff>2219325</xdr:colOff>
      <xdr:row>43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14325" y="12258675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Arts &amp; Culture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</xdr:row>
      <xdr:rowOff>47625</xdr:rowOff>
    </xdr:from>
    <xdr:to>
      <xdr:col>14</xdr:col>
      <xdr:colOff>514350</xdr:colOff>
      <xdr:row>48</xdr:row>
      <xdr:rowOff>38100</xdr:rowOff>
    </xdr:to>
    <xdr:graphicFrame>
      <xdr:nvGraphicFramePr>
        <xdr:cNvPr id="1" name="Chart 6"/>
        <xdr:cNvGraphicFramePr/>
      </xdr:nvGraphicFramePr>
      <xdr:xfrm>
        <a:off x="1352550" y="9248775"/>
        <a:ext cx="7915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28</xdr:row>
      <xdr:rowOff>28575</xdr:rowOff>
    </xdr:from>
    <xdr:to>
      <xdr:col>13</xdr:col>
      <xdr:colOff>676275</xdr:colOff>
      <xdr:row>32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10375" y="10429875"/>
          <a:ext cx="1905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2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Research &amp; Innovations</a:t>
          </a:r>
        </a:p>
      </xdr:txBody>
    </xdr:sp>
    <xdr:clientData/>
  </xdr:twoCellAnchor>
  <xdr:twoCellAnchor>
    <xdr:from>
      <xdr:col>11</xdr:col>
      <xdr:colOff>161925</xdr:colOff>
      <xdr:row>40</xdr:row>
      <xdr:rowOff>95250</xdr:rowOff>
    </xdr:from>
    <xdr:to>
      <xdr:col>14</xdr:col>
      <xdr:colOff>285750</xdr:colOff>
      <xdr:row>44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05625" y="12811125"/>
          <a:ext cx="21336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3 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Internationalization</a:t>
          </a:r>
        </a:p>
      </xdr:txBody>
    </xdr:sp>
    <xdr:clientData/>
  </xdr:twoCellAnchor>
  <xdr:twoCellAnchor>
    <xdr:from>
      <xdr:col>1</xdr:col>
      <xdr:colOff>552450</xdr:colOff>
      <xdr:row>26</xdr:row>
      <xdr:rowOff>28575</xdr:rowOff>
    </xdr:from>
    <xdr:to>
      <xdr:col>1</xdr:col>
      <xdr:colOff>2343150</xdr:colOff>
      <xdr:row>30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" y="10029825"/>
          <a:ext cx="1790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Modern Management </a:t>
          </a:r>
        </a:p>
      </xdr:txBody>
    </xdr:sp>
    <xdr:clientData/>
  </xdr:twoCellAnchor>
  <xdr:twoCellAnchor>
    <xdr:from>
      <xdr:col>2</xdr:col>
      <xdr:colOff>152400</xdr:colOff>
      <xdr:row>18</xdr:row>
      <xdr:rowOff>333375</xdr:rowOff>
    </xdr:from>
    <xdr:to>
      <xdr:col>9</xdr:col>
      <xdr:colOff>409575</xdr:colOff>
      <xdr:row>24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62350" y="8562975"/>
          <a:ext cx="24288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1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Hands On</a:t>
          </a:r>
        </a:p>
      </xdr:txBody>
    </xdr:sp>
    <xdr:clientData/>
  </xdr:twoCellAnchor>
  <xdr:twoCellAnchor>
    <xdr:from>
      <xdr:col>11</xdr:col>
      <xdr:colOff>104775</xdr:colOff>
      <xdr:row>27</xdr:row>
      <xdr:rowOff>76200</xdr:rowOff>
    </xdr:from>
    <xdr:to>
      <xdr:col>11</xdr:col>
      <xdr:colOff>428625</xdr:colOff>
      <xdr:row>28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48475" y="1027747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209550</xdr:colOff>
      <xdr:row>44</xdr:row>
      <xdr:rowOff>161925</xdr:rowOff>
    </xdr:from>
    <xdr:to>
      <xdr:col>4</xdr:col>
      <xdr:colOff>504825</xdr:colOff>
      <xdr:row>46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67175" y="1363980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2257425</xdr:colOff>
      <xdr:row>40</xdr:row>
      <xdr:rowOff>66675</xdr:rowOff>
    </xdr:from>
    <xdr:to>
      <xdr:col>1</xdr:col>
      <xdr:colOff>2581275</xdr:colOff>
      <xdr:row>41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57425" y="12782550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28575</xdr:colOff>
      <xdr:row>22</xdr:row>
      <xdr:rowOff>133350</xdr:rowOff>
    </xdr:from>
    <xdr:to>
      <xdr:col>8</xdr:col>
      <xdr:colOff>323850</xdr:colOff>
      <xdr:row>24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029200" y="9334500"/>
          <a:ext cx="295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2571750</xdr:colOff>
      <xdr:row>29</xdr:row>
      <xdr:rowOff>171450</xdr:rowOff>
    </xdr:from>
    <xdr:to>
      <xdr:col>1</xdr:col>
      <xdr:colOff>2895600</xdr:colOff>
      <xdr:row>31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0" y="1077277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514350</xdr:colOff>
      <xdr:row>39</xdr:row>
      <xdr:rowOff>161925</xdr:rowOff>
    </xdr:from>
    <xdr:to>
      <xdr:col>11</xdr:col>
      <xdr:colOff>228600</xdr:colOff>
      <xdr:row>41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677025" y="1268730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361950</xdr:colOff>
      <xdr:row>45</xdr:row>
      <xdr:rowOff>66675</xdr:rowOff>
    </xdr:from>
    <xdr:to>
      <xdr:col>9</xdr:col>
      <xdr:colOff>95250</xdr:colOff>
      <xdr:row>49</xdr:row>
      <xdr:rowOff>85725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71900" y="13735050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Social Engagement</a:t>
          </a:r>
        </a:p>
      </xdr:txBody>
    </xdr:sp>
    <xdr:clientData/>
  </xdr:twoCellAnchor>
  <xdr:twoCellAnchor>
    <xdr:from>
      <xdr:col>1</xdr:col>
      <xdr:colOff>314325</xdr:colOff>
      <xdr:row>39</xdr:row>
      <xdr:rowOff>95250</xdr:rowOff>
    </xdr:from>
    <xdr:to>
      <xdr:col>1</xdr:col>
      <xdr:colOff>2219325</xdr:colOff>
      <xdr:row>43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14325" y="12620625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ยุทธศาสตร์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Arts &amp; Culture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.%20&#3591;&#3634;&#3609;&#3649;&#3612;&#3609;\1.%20&#3619;&#3634;&#3618;&#3591;&#3634;&#3609;&#3588;&#3623;&#3634;&#3617;&#3585;&#3657;&#3634;&#3623;&#3627;&#3609;&#3657;&#3634;&#3612;&#3621;&#3585;&#3634;&#3619;&#3604;&#3635;&#3648;&#3609;&#3636;&#3609;&#3591;&#3634;&#3609;%20&#3623;&#3634;&#3619;&#3632;&#3648;&#3619;&#3656;&#3623;&#3604;&#3656;&#3623;&#3609;\&#3611;&#3637;%2062\&#3619;&#3634;&#3618;&#3591;&#3634;&#3609;&#3588;&#3623;&#3634;&#3617;&#3585;&#3657;&#3634;&#3623;%20&#3652;&#3605;&#3619;&#3617;&#3634;&#3626;%201\&#3619;&#3634;&#3618;&#3591;&#3634;&#3609;&#3612;&#3621;_&#3626;&#3656;&#3623;&#3609;&#3627;&#3609;&#3657;&#3634;_%20&#3605;&#3633;&#3623;&#3594;&#3637;&#3657;&#3623;&#3633;&#3604;&#3585;&#3621;&#3618;&#3640;&#3607;&#3608;&#3660;%20(&#3588;&#3603;&#3632;&#3610;&#3619;&#3636;&#3627;&#3634;&#3619;&#3608;&#3640;&#3619;&#3585;&#3636;&#359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.%20&#3591;&#3634;&#3609;&#3649;&#3612;&#3609;\1.%20&#3619;&#3634;&#3618;&#3591;&#3634;&#3609;&#3588;&#3623;&#3634;&#3617;&#3585;&#3657;&#3634;&#3623;&#3627;&#3609;&#3657;&#3634;&#3612;&#3621;&#3585;&#3634;&#3619;&#3604;&#3635;&#3648;&#3609;&#3636;&#3609;&#3591;&#3634;&#3609;%20&#3623;&#3634;&#3619;&#3632;&#3648;&#3619;&#3656;&#3623;&#3604;&#3656;&#3623;&#3609;\&#3611;&#3637;%2062\&#3652;&#3605;&#3619;&#3617;&#3634;&#3626;%202-62\&#3619;&#3634;&#3618;&#3591;&#3634;&#3609;&#3612;&#3621;_&#3626;&#3656;&#3623;&#3609;&#3627;&#3609;&#3657;&#3634;_%20&#3605;&#3633;&#3623;&#3594;&#3637;&#3657;&#3623;&#3633;&#3604;&#3585;&#3621;&#3618;&#3640;&#3607;&#3608;&#3660;%202-62%20(&#3588;&#3603;&#3632;&#3610;&#3619;&#3636;&#3627;&#3634;&#3619;&#3608;&#3640;&#3619;&#3585;&#3636;&#359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.%20&#3591;&#3634;&#3609;&#3649;&#3612;&#3609;\1.%20&#3619;&#3634;&#3618;&#3591;&#3634;&#3609;&#3588;&#3623;&#3634;&#3617;&#3585;&#3657;&#3634;&#3623;&#3627;&#3609;&#3657;&#3634;&#3612;&#3621;&#3585;&#3634;&#3619;&#3604;&#3635;&#3648;&#3609;&#3636;&#3609;&#3591;&#3634;&#3609;%20&#3623;&#3634;&#3619;&#3632;&#3648;&#3619;&#3656;&#3623;&#3604;&#3656;&#3623;&#3609;\&#3611;&#3637;%2062\&#3652;&#3605;&#3619;&#3617;&#3634;&#3626;%203-62\&#3619;&#3634;&#3618;&#3591;&#3634;&#3609;&#3612;&#3621;_&#3626;&#3656;&#3623;&#3609;&#3627;&#3609;&#3657;&#3634;_%20&#3605;&#3633;&#3623;&#3594;&#3637;&#3657;&#3623;&#3633;&#3604;&#3585;&#3621;&#3618;&#3640;&#3607;&#3608;&#3660;%203-62%20(&#3588;&#3603;&#3632;&#3610;&#3619;&#3636;&#3627;&#3634;&#3619;&#3608;&#3640;&#3619;&#3585;&#3636;&#359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.%20&#3591;&#3634;&#3609;&#3649;&#3612;&#3609;\1.%20&#3619;&#3634;&#3618;&#3591;&#3634;&#3609;&#3588;&#3623;&#3634;&#3617;&#3585;&#3657;&#3634;&#3623;&#3627;&#3609;&#3657;&#3634;&#3612;&#3621;&#3585;&#3634;&#3619;&#3604;&#3635;&#3648;&#3609;&#3636;&#3609;&#3591;&#3634;&#3609;%20&#3623;&#3634;&#3619;&#3632;&#3648;&#3619;&#3656;&#3623;&#3604;&#3656;&#3623;&#3609;\&#3611;&#3637;%2062\&#3652;&#3605;&#3619;&#3617;&#3634;&#3626;%204-62\&#3619;&#3634;&#3618;&#3591;&#3634;&#3609;&#3612;&#3621;_&#3626;&#3656;&#3623;&#3609;&#3627;&#3609;&#3657;&#3634;_%20&#3605;&#3633;&#3623;&#3594;&#3637;&#3657;&#3623;&#3633;&#3604;&#3585;&#3621;&#3618;&#3640;&#3607;&#3608;&#3660;%204-62%20(&#3588;&#3603;&#3632;&#3610;&#3619;&#3636;&#3627;&#3634;&#3619;&#3608;&#3640;&#3619;&#3585;&#3636;&#359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ใบคั่น (S) QQ "/>
      <sheetName val="1.1ตาราง กราฟ (S)  QQ"/>
      <sheetName val="1.2สรุปผลkpi(S) QQ "/>
      <sheetName val="2.ใบคั่น QY"/>
      <sheetName val="2.1ตาราง กราฟ (S) QY  "/>
      <sheetName val="2.2สรุปผลkpi (S) QY   "/>
      <sheetName val="3.ใบคั่น เปรียบเทียบแผนผล"/>
      <sheetName val="3.1 สรุปยุทธ 1-4 (S)"/>
      <sheetName val="4.ใบคั่น รายงานผล (S) "/>
      <sheetName val="4.1รายงานผล (S ) QY "/>
      <sheetName val="5.ใบคั่น "/>
      <sheetName val="5.1ยุทธ 1 (S)  "/>
      <sheetName val="5.2ยุทธ 2 (S)"/>
      <sheetName val="5.3ยุทธ 3 (S)"/>
      <sheetName val="5.4ยุทธ 4 (S)"/>
      <sheetName val="5.5ยุทธ 5 (S)"/>
      <sheetName val="5.6ยุทธ 6 (S)"/>
      <sheetName val="ใบคั่น 4"/>
      <sheetName val="S1-3"/>
      <sheetName val="S1-4"/>
      <sheetName val="S1-7"/>
      <sheetName val="S1-10"/>
      <sheetName val="S1-14 คณะฯ"/>
      <sheetName val="S2-1 และ S2-2"/>
      <sheetName val="S2-4 "/>
      <sheetName val="S2-5"/>
      <sheetName val="S2-6"/>
      <sheetName val="S3-1"/>
      <sheetName val="S3-2 "/>
      <sheetName val="S3-3"/>
      <sheetName val="S3-4"/>
      <sheetName val="S3-5"/>
      <sheetName val="S4-3"/>
      <sheetName val="S4-4"/>
      <sheetName val="S 4-5"/>
      <sheetName val="S4-6"/>
      <sheetName val="S 4-7   "/>
      <sheetName val="S 4 - 8"/>
      <sheetName val="S5-2"/>
      <sheetName val="S6-1"/>
      <sheetName val="S6-2"/>
      <sheetName val="S6-3"/>
      <sheetName val="Rank"/>
      <sheetName val="4-1"/>
    </sheetNames>
    <sheetDataSet>
      <sheetData sheetId="1">
        <row r="26">
          <cell r="Q26" t="str">
            <v>ไตรมาส…1....... เดือน (1 ต.ค. - 31 ธ.ค. 61) </v>
          </cell>
        </row>
        <row r="27">
          <cell r="Q27">
            <v>2.4680000000000004</v>
          </cell>
        </row>
        <row r="28">
          <cell r="Q28">
            <v>4</v>
          </cell>
        </row>
        <row r="29">
          <cell r="Q29">
            <v>4.299</v>
          </cell>
        </row>
        <row r="30">
          <cell r="Q30">
            <v>3.78</v>
          </cell>
        </row>
        <row r="31">
          <cell r="Q31">
            <v>0</v>
          </cell>
        </row>
        <row r="32">
          <cell r="Q32">
            <v>2.6666666666666665</v>
          </cell>
        </row>
      </sheetData>
      <sheetData sheetId="2">
        <row r="10">
          <cell r="L10">
            <v>0.7404000000000001</v>
          </cell>
        </row>
        <row r="27">
          <cell r="L27">
            <v>0.8</v>
          </cell>
        </row>
        <row r="34">
          <cell r="L34">
            <v>0.42990000000000006</v>
          </cell>
        </row>
        <row r="40">
          <cell r="L40">
            <v>0.567</v>
          </cell>
        </row>
        <row r="49">
          <cell r="L49">
            <v>0</v>
          </cell>
        </row>
        <row r="54">
          <cell r="L54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ใบคั่น (S) QQ "/>
      <sheetName val="1.1ตาราง กราฟ (S)  QQ"/>
      <sheetName val="1.2สรุปผลkpi(S) QQ "/>
      <sheetName val="2.ใบคั่น QY"/>
      <sheetName val="2.1ตาราง กราฟ (S) QY  "/>
      <sheetName val="2.2สรุปผลkpi (S) QY   "/>
      <sheetName val="3.ใบคั่น เปรียบเทียบแผนผล"/>
      <sheetName val="3.1 สรุปยุทธ 1-4 (S)"/>
      <sheetName val="4.ใบคั่น รายงานผล (S) "/>
      <sheetName val="4.1รายงานผล (S ) QY "/>
      <sheetName val="5.ใบคั่น "/>
      <sheetName val="5.1ยุทธ 1 (S)  "/>
      <sheetName val="5.2ยุทธ 2 (S)"/>
      <sheetName val="5.3ยุทธ 3 (S)"/>
      <sheetName val="5.4ยุทธ 4 (S)"/>
      <sheetName val="5.5ยุทธ 5 (S)"/>
      <sheetName val="5.6ยุทธ 6 (S)"/>
      <sheetName val="ใบคั่น 4"/>
      <sheetName val="S1-3"/>
      <sheetName val="S1-4"/>
      <sheetName val="S1-7"/>
      <sheetName val="S1-10"/>
      <sheetName val="S1-14 คณะฯ"/>
      <sheetName val="S2-1 และ S2-2"/>
      <sheetName val="S2-4 "/>
      <sheetName val="S2-5"/>
      <sheetName val="S2-6"/>
      <sheetName val="S3-1"/>
      <sheetName val="S3-2 "/>
      <sheetName val="S3-3"/>
      <sheetName val="S3-4"/>
      <sheetName val="S3-5"/>
      <sheetName val="S4-3"/>
      <sheetName val="S4-4"/>
      <sheetName val="S 4-5"/>
      <sheetName val="S4-6"/>
      <sheetName val="S 4-7   "/>
      <sheetName val="S 4 - 8"/>
      <sheetName val="S5-2"/>
      <sheetName val="S6-1"/>
      <sheetName val="S6-2"/>
      <sheetName val="S6-3"/>
      <sheetName val="Rank"/>
      <sheetName val="4-1"/>
    </sheetNames>
    <sheetDataSet>
      <sheetData sheetId="1">
        <row r="26">
          <cell r="Q26" t="str">
            <v>ไตรมาส…2....... เดือน (1 ต.ค. - 30 เม.ย. 62) </v>
          </cell>
        </row>
        <row r="27">
          <cell r="Q27">
            <v>3.3846666666666665</v>
          </cell>
        </row>
        <row r="28">
          <cell r="Q28">
            <v>4.1000000000000005</v>
          </cell>
        </row>
        <row r="29">
          <cell r="Q29">
            <v>3.7409999999999997</v>
          </cell>
        </row>
        <row r="30">
          <cell r="Q30">
            <v>3.223333333333334</v>
          </cell>
        </row>
        <row r="31">
          <cell r="Q31">
            <v>5</v>
          </cell>
        </row>
        <row r="32">
          <cell r="Q32">
            <v>2.4</v>
          </cell>
        </row>
      </sheetData>
      <sheetData sheetId="2">
        <row r="10">
          <cell r="L10">
            <v>1.0154</v>
          </cell>
        </row>
        <row r="27">
          <cell r="L27">
            <v>0.8200000000000001</v>
          </cell>
        </row>
        <row r="34">
          <cell r="L34">
            <v>0.3741</v>
          </cell>
        </row>
        <row r="40">
          <cell r="L40">
            <v>0.48350000000000004</v>
          </cell>
        </row>
        <row r="49">
          <cell r="L49">
            <v>0.5</v>
          </cell>
        </row>
        <row r="54">
          <cell r="L54">
            <v>0.36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ใบคั่น (S) QQ "/>
      <sheetName val="1.1ตาราง กราฟ (S)  QQ"/>
      <sheetName val="1.2สรุปผลkpi(S) QQ "/>
      <sheetName val="2.ใบคั่น QY"/>
      <sheetName val="2.1ตาราง กราฟ (S) QY  "/>
      <sheetName val="2.2สรุปผลkpi (S) QY   "/>
      <sheetName val="3.ใบคั่น เปรียบเทียบแผนผล"/>
      <sheetName val="3.1 สรุปยุทธ 1-4 (S)"/>
      <sheetName val="4.ใบคั่น รายงานผล (S) "/>
      <sheetName val="4.1รายงานผล (S ) QY "/>
      <sheetName val="5.ใบคั่น "/>
      <sheetName val="5.1ยุทธ 1 (S)  "/>
      <sheetName val="5.2ยุทธ 2 (S)"/>
      <sheetName val="5.3ยุทธ 3 (S)"/>
      <sheetName val="5.4ยุทธ 4 (S)"/>
      <sheetName val="5.5ยุทธ 5 (S)"/>
      <sheetName val="5.6ยุทธ 6 (S)"/>
      <sheetName val="ใบคั่น 4"/>
      <sheetName val="S1-3"/>
      <sheetName val="S1-4"/>
      <sheetName val="รายงานสมรรถนะ "/>
      <sheetName val="S1-7"/>
      <sheetName val="S1-10"/>
      <sheetName val="S1-14 คณะฯ"/>
      <sheetName val="S2-1 และ S2-2"/>
      <sheetName val="S2-4 "/>
      <sheetName val="S2-5"/>
      <sheetName val="S2-6"/>
      <sheetName val="S3-1"/>
      <sheetName val="S3-2 "/>
      <sheetName val="S3-3"/>
      <sheetName val="S3-4"/>
      <sheetName val="S3-5"/>
      <sheetName val="S4-3"/>
      <sheetName val="S4-4"/>
      <sheetName val="S 4-5"/>
      <sheetName val="S4-6"/>
      <sheetName val="S 4-7   "/>
      <sheetName val="S 4 - 8"/>
      <sheetName val="S5-2"/>
      <sheetName val="S6-1"/>
      <sheetName val="S6-2"/>
      <sheetName val="S6-3"/>
      <sheetName val="Rank"/>
      <sheetName val="4-1"/>
    </sheetNames>
    <sheetDataSet>
      <sheetData sheetId="1">
        <row r="25">
          <cell r="Q25" t="str">
            <v>ไตรมาส…3....... เดือน (1 ต.ค. 61- 30 มิ.ย. 62) </v>
          </cell>
        </row>
        <row r="26">
          <cell r="Q26">
            <v>4.320666666666668</v>
          </cell>
        </row>
        <row r="27">
          <cell r="Q27">
            <v>4.3445</v>
          </cell>
        </row>
        <row r="28">
          <cell r="Q28">
            <v>4.672</v>
          </cell>
        </row>
        <row r="29">
          <cell r="Q29">
            <v>5</v>
          </cell>
        </row>
        <row r="30">
          <cell r="Q30">
            <v>5</v>
          </cell>
        </row>
        <row r="31">
          <cell r="Q31">
            <v>4.333333333333333</v>
          </cell>
        </row>
      </sheetData>
      <sheetData sheetId="2">
        <row r="10">
          <cell r="L10">
            <v>1.2962000000000002</v>
          </cell>
        </row>
        <row r="27">
          <cell r="L27">
            <v>0.8689</v>
          </cell>
        </row>
        <row r="34">
          <cell r="L34">
            <v>0.4672</v>
          </cell>
        </row>
        <row r="40">
          <cell r="L40">
            <v>0.75</v>
          </cell>
        </row>
        <row r="49">
          <cell r="L49">
            <v>0.5</v>
          </cell>
        </row>
        <row r="54">
          <cell r="L54">
            <v>0.65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ใบคั่น (S) QQ "/>
      <sheetName val="1.1ตาราง กราฟ (S)  QQ"/>
      <sheetName val="1.2สรุปผลkpi(S) QQ "/>
      <sheetName val="2.ใบคั่น QY"/>
      <sheetName val="2.1ตาราง กราฟ (S) QY  "/>
      <sheetName val="2.2สรุปผลkpi (S) QY   "/>
      <sheetName val="3.ใบคั่น เปรียบเทียบแผนผล"/>
      <sheetName val="3.1 สรุปยุทธ 1-4 (S)"/>
      <sheetName val="4.ใบคั่น รายงานผล (S) "/>
      <sheetName val="4.1รายงานผล (S ) QY "/>
      <sheetName val="5.ใบคั่น "/>
      <sheetName val="5.1ยุทธ 1 (S)  "/>
      <sheetName val="5.2ยุทธ 2 (S)"/>
      <sheetName val="5.3ยุทธ 3 (S)"/>
      <sheetName val="5.4ยุทธ 4 (S)"/>
      <sheetName val="5.5ยุทธ 5 (S)"/>
      <sheetName val="5.6ยุทธ 6 (S)"/>
      <sheetName val="ใบคั่น 4"/>
      <sheetName val="S1-3"/>
      <sheetName val="S1-4"/>
      <sheetName val="รายงานสมรรถนะ "/>
      <sheetName val="S1-7"/>
      <sheetName val="S1-10"/>
      <sheetName val="S1-14 คณะฯ"/>
      <sheetName val="S2-1 และ S2-2"/>
      <sheetName val="S2-4 "/>
      <sheetName val="S2-5"/>
      <sheetName val="S2-6"/>
      <sheetName val="S3-1"/>
      <sheetName val="S3-2 "/>
      <sheetName val="S3-3"/>
      <sheetName val="S3-4"/>
      <sheetName val="S3-5"/>
      <sheetName val="S4-3"/>
      <sheetName val="S4-4"/>
      <sheetName val="S 4-5"/>
      <sheetName val="S4-6"/>
      <sheetName val="S 4-7   "/>
      <sheetName val="S 4 - 8"/>
      <sheetName val="S5-2"/>
      <sheetName val="S6-1"/>
      <sheetName val="S6-2"/>
      <sheetName val="S6-3"/>
      <sheetName val="Rank"/>
      <sheetName val="4-1"/>
    </sheetNames>
    <sheetDataSet>
      <sheetData sheetId="1">
        <row r="25">
          <cell r="Q25" t="str">
            <v>ไตรมาส…4....... เดือน (1 ต.ค. 61- 30 ก.ย. 62) </v>
          </cell>
        </row>
        <row r="26">
          <cell r="Q26">
            <v>3.9000000000000004</v>
          </cell>
        </row>
        <row r="27">
          <cell r="Q27">
            <v>5</v>
          </cell>
        </row>
        <row r="28">
          <cell r="Q28">
            <v>5</v>
          </cell>
        </row>
        <row r="29">
          <cell r="Q29">
            <v>5</v>
          </cell>
        </row>
        <row r="30">
          <cell r="Q30">
            <v>5</v>
          </cell>
        </row>
        <row r="31">
          <cell r="Q31">
            <v>3.3333333333333335</v>
          </cell>
        </row>
      </sheetData>
      <sheetData sheetId="2">
        <row r="10">
          <cell r="L10">
            <v>1.1700000000000002</v>
          </cell>
        </row>
        <row r="27">
          <cell r="L27">
            <v>1</v>
          </cell>
        </row>
        <row r="34">
          <cell r="L34">
            <v>0.5</v>
          </cell>
        </row>
        <row r="40">
          <cell r="L40">
            <v>0.75</v>
          </cell>
        </row>
        <row r="49">
          <cell r="L49">
            <v>0.5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ตาราง กราฟ (S)  Q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B1">
      <selection activeCell="Q10" sqref="Q10"/>
    </sheetView>
  </sheetViews>
  <sheetFormatPr defaultColWidth="9.140625" defaultRowHeight="15" customHeight="1"/>
  <cols>
    <col min="1" max="1" width="6.7109375" style="87" hidden="1" customWidth="1"/>
    <col min="2" max="2" width="51.140625" style="90" customWidth="1"/>
    <col min="3" max="3" width="6.7109375" style="90" customWidth="1"/>
    <col min="4" max="4" width="0.13671875" style="90" hidden="1" customWidth="1"/>
    <col min="5" max="5" width="8.7109375" style="90" customWidth="1"/>
    <col min="6" max="6" width="8.421875" style="90" customWidth="1"/>
    <col min="7" max="7" width="0.13671875" style="90" hidden="1" customWidth="1"/>
    <col min="8" max="8" width="7.8515625" style="90" hidden="1" customWidth="1"/>
    <col min="9" max="12" width="8.7109375" style="90" customWidth="1"/>
    <col min="13" max="14" width="10.7109375" style="90" customWidth="1"/>
    <col min="15" max="15" width="15.140625" style="90" customWidth="1"/>
    <col min="16" max="16" width="28.421875" style="90" customWidth="1"/>
    <col min="17" max="16384" width="9.140625" style="90" customWidth="1"/>
  </cols>
  <sheetData>
    <row r="1" spans="2:15" s="1" customFormat="1" ht="23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23.2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" customFormat="1" ht="23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0" customFormat="1" ht="23.25">
      <c r="A4" s="8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20" customFormat="1" ht="26.25">
      <c r="A5" s="11"/>
      <c r="B5" s="12" t="s">
        <v>4</v>
      </c>
      <c r="C5" s="13" t="s">
        <v>5</v>
      </c>
      <c r="D5" s="14" t="s">
        <v>6</v>
      </c>
      <c r="E5" s="15"/>
      <c r="F5" s="15"/>
      <c r="G5" s="15"/>
      <c r="H5" s="15"/>
      <c r="I5" s="15"/>
      <c r="J5" s="15"/>
      <c r="K5" s="15"/>
      <c r="L5" s="16"/>
      <c r="M5" s="17" t="s">
        <v>7</v>
      </c>
      <c r="N5" s="18"/>
      <c r="O5" s="19" t="s">
        <v>8</v>
      </c>
    </row>
    <row r="6" spans="1:15" s="20" customFormat="1" ht="32.25" customHeight="1">
      <c r="A6" s="11"/>
      <c r="B6" s="12"/>
      <c r="C6" s="21"/>
      <c r="D6" s="22" t="s">
        <v>9</v>
      </c>
      <c r="E6" s="23" t="s">
        <v>10</v>
      </c>
      <c r="F6" s="24"/>
      <c r="G6" s="24"/>
      <c r="H6" s="24"/>
      <c r="I6" s="25" t="s">
        <v>11</v>
      </c>
      <c r="J6" s="26"/>
      <c r="K6" s="27" t="s">
        <v>12</v>
      </c>
      <c r="L6" s="28"/>
      <c r="M6" s="17"/>
      <c r="N6" s="18"/>
      <c r="O6" s="29"/>
    </row>
    <row r="7" spans="1:15" s="20" customFormat="1" ht="21">
      <c r="A7" s="11"/>
      <c r="B7" s="12"/>
      <c r="C7" s="30" t="s">
        <v>13</v>
      </c>
      <c r="D7" s="22"/>
      <c r="E7" s="31" t="s">
        <v>13</v>
      </c>
      <c r="F7" s="32"/>
      <c r="G7" s="32"/>
      <c r="H7" s="33"/>
      <c r="I7" s="34" t="s">
        <v>14</v>
      </c>
      <c r="J7" s="35"/>
      <c r="K7" s="36" t="s">
        <v>14</v>
      </c>
      <c r="L7" s="37"/>
      <c r="M7" s="38" t="s">
        <v>15</v>
      </c>
      <c r="N7" s="39" t="s">
        <v>16</v>
      </c>
      <c r="O7" s="29"/>
    </row>
    <row r="8" spans="1:15" s="20" customFormat="1" ht="21">
      <c r="A8" s="11"/>
      <c r="B8" s="12"/>
      <c r="C8" s="40"/>
      <c r="D8" s="22"/>
      <c r="E8" s="41"/>
      <c r="F8" s="42"/>
      <c r="G8" s="42"/>
      <c r="H8" s="43"/>
      <c r="I8" s="44"/>
      <c r="J8" s="45"/>
      <c r="K8" s="46"/>
      <c r="L8" s="47"/>
      <c r="M8" s="48"/>
      <c r="N8" s="49"/>
      <c r="O8" s="29"/>
    </row>
    <row r="9" spans="1:15" s="20" customFormat="1" ht="97.5">
      <c r="A9" s="11"/>
      <c r="B9" s="12"/>
      <c r="C9" s="50"/>
      <c r="D9" s="22"/>
      <c r="E9" s="51" t="s">
        <v>17</v>
      </c>
      <c r="F9" s="51" t="s">
        <v>18</v>
      </c>
      <c r="G9" s="51" t="s">
        <v>17</v>
      </c>
      <c r="H9" s="52" t="s">
        <v>18</v>
      </c>
      <c r="I9" s="53" t="s">
        <v>17</v>
      </c>
      <c r="J9" s="54" t="s">
        <v>18</v>
      </c>
      <c r="K9" s="55" t="s">
        <v>17</v>
      </c>
      <c r="L9" s="56" t="s">
        <v>18</v>
      </c>
      <c r="M9" s="57"/>
      <c r="N9" s="58"/>
      <c r="O9" s="59"/>
    </row>
    <row r="10" spans="1:15" s="72" customFormat="1" ht="39">
      <c r="A10" s="60"/>
      <c r="B10" s="61" t="s">
        <v>19</v>
      </c>
      <c r="C10" s="62">
        <f aca="true" t="shared" si="0" ref="C10:C15">SUM(E10+I10+K10)</f>
        <v>13</v>
      </c>
      <c r="D10" s="62"/>
      <c r="E10" s="63">
        <v>6</v>
      </c>
      <c r="F10" s="64">
        <f>E10*100/C10</f>
        <v>46.15384615384615</v>
      </c>
      <c r="G10" s="63"/>
      <c r="H10" s="65"/>
      <c r="I10" s="63">
        <v>7</v>
      </c>
      <c r="J10" s="66">
        <f aca="true" t="shared" si="1" ref="J10:J16">I10*100/C10</f>
        <v>53.84615384615385</v>
      </c>
      <c r="K10" s="67">
        <v>0</v>
      </c>
      <c r="L10" s="68">
        <f aca="true" t="shared" si="2" ref="L10:L16">K10*100/C10</f>
        <v>0</v>
      </c>
      <c r="M10" s="69">
        <f>30*5/100</f>
        <v>1.5</v>
      </c>
      <c r="N10" s="70">
        <f>SUM('[1]1.2สรุปผลkpi(S) QQ '!L10)</f>
        <v>0.7404000000000001</v>
      </c>
      <c r="O10" s="71">
        <f aca="true" t="shared" si="3" ref="O10:O16">N10*5/M10</f>
        <v>2.4680000000000004</v>
      </c>
    </row>
    <row r="11" spans="1:15" s="72" customFormat="1" ht="39">
      <c r="A11" s="60"/>
      <c r="B11" s="61" t="s">
        <v>20</v>
      </c>
      <c r="C11" s="62">
        <f t="shared" si="0"/>
        <v>3</v>
      </c>
      <c r="D11" s="62" t="s">
        <v>21</v>
      </c>
      <c r="E11" s="63">
        <v>2</v>
      </c>
      <c r="F11" s="64">
        <f aca="true" t="shared" si="4" ref="F11:F16">E11*100/C11</f>
        <v>66.66666666666667</v>
      </c>
      <c r="G11" s="63"/>
      <c r="H11" s="65"/>
      <c r="I11" s="63">
        <v>1</v>
      </c>
      <c r="J11" s="66">
        <f t="shared" si="1"/>
        <v>33.333333333333336</v>
      </c>
      <c r="K11" s="67">
        <v>0</v>
      </c>
      <c r="L11" s="68">
        <f t="shared" si="2"/>
        <v>0</v>
      </c>
      <c r="M11" s="69">
        <f>20*5/100</f>
        <v>1</v>
      </c>
      <c r="N11" s="70">
        <f>SUM('[1]1.2สรุปผลkpi(S) QQ '!L27)</f>
        <v>0.8</v>
      </c>
      <c r="O11" s="71">
        <f t="shared" si="3"/>
        <v>4</v>
      </c>
    </row>
    <row r="12" spans="1:15" s="72" customFormat="1" ht="21">
      <c r="A12" s="60"/>
      <c r="B12" s="61" t="s">
        <v>22</v>
      </c>
      <c r="C12" s="62">
        <f t="shared" si="0"/>
        <v>4</v>
      </c>
      <c r="D12" s="62" t="s">
        <v>21</v>
      </c>
      <c r="E12" s="63">
        <v>2</v>
      </c>
      <c r="F12" s="64">
        <f t="shared" si="4"/>
        <v>50</v>
      </c>
      <c r="G12" s="63"/>
      <c r="H12" s="65"/>
      <c r="I12" s="63">
        <v>2</v>
      </c>
      <c r="J12" s="66">
        <f t="shared" si="1"/>
        <v>50</v>
      </c>
      <c r="K12" s="67">
        <v>0</v>
      </c>
      <c r="L12" s="68">
        <f t="shared" si="2"/>
        <v>0</v>
      </c>
      <c r="M12" s="69">
        <f>10*5/100</f>
        <v>0.5</v>
      </c>
      <c r="N12" s="70">
        <f>SUM('[1]1.2สรุปผลkpi(S) QQ '!L34)</f>
        <v>0.42990000000000006</v>
      </c>
      <c r="O12" s="71">
        <f t="shared" si="3"/>
        <v>4.299</v>
      </c>
    </row>
    <row r="13" spans="1:15" s="72" customFormat="1" ht="58.5">
      <c r="A13" s="60"/>
      <c r="B13" s="61" t="s">
        <v>23</v>
      </c>
      <c r="C13" s="62">
        <f t="shared" si="0"/>
        <v>5</v>
      </c>
      <c r="D13" s="62" t="s">
        <v>21</v>
      </c>
      <c r="E13" s="63">
        <v>3</v>
      </c>
      <c r="F13" s="64">
        <f t="shared" si="4"/>
        <v>60</v>
      </c>
      <c r="G13" s="63"/>
      <c r="H13" s="65"/>
      <c r="I13" s="63">
        <v>2</v>
      </c>
      <c r="J13" s="66">
        <f t="shared" si="1"/>
        <v>40</v>
      </c>
      <c r="K13" s="67">
        <v>0</v>
      </c>
      <c r="L13" s="68">
        <f t="shared" si="2"/>
        <v>0</v>
      </c>
      <c r="M13" s="69">
        <f>15*5/100</f>
        <v>0.75</v>
      </c>
      <c r="N13" s="70">
        <f>SUM('[1]1.2สรุปผลkpi(S) QQ '!L40)</f>
        <v>0.567</v>
      </c>
      <c r="O13" s="71">
        <f t="shared" si="3"/>
        <v>3.78</v>
      </c>
    </row>
    <row r="14" spans="1:15" s="72" customFormat="1" ht="58.5">
      <c r="A14" s="60"/>
      <c r="B14" s="61" t="s">
        <v>24</v>
      </c>
      <c r="C14" s="62">
        <f t="shared" si="0"/>
        <v>1</v>
      </c>
      <c r="D14" s="62" t="s">
        <v>21</v>
      </c>
      <c r="E14" s="63">
        <v>0</v>
      </c>
      <c r="F14" s="64">
        <f t="shared" si="4"/>
        <v>0</v>
      </c>
      <c r="G14" s="63"/>
      <c r="H14" s="65"/>
      <c r="I14" s="63">
        <v>1</v>
      </c>
      <c r="J14" s="66">
        <f t="shared" si="1"/>
        <v>100</v>
      </c>
      <c r="K14" s="67">
        <v>0</v>
      </c>
      <c r="L14" s="73">
        <f t="shared" si="2"/>
        <v>0</v>
      </c>
      <c r="M14" s="69">
        <f>10*5/100</f>
        <v>0.5</v>
      </c>
      <c r="N14" s="70">
        <f>SUM('[1]1.2สรุปผลkpi(S) QQ '!L49)</f>
        <v>0</v>
      </c>
      <c r="O14" s="71">
        <f t="shared" si="3"/>
        <v>0</v>
      </c>
    </row>
    <row r="15" spans="1:15" s="72" customFormat="1" ht="39">
      <c r="A15" s="60"/>
      <c r="B15" s="61" t="s">
        <v>25</v>
      </c>
      <c r="C15" s="62">
        <f t="shared" si="0"/>
        <v>3</v>
      </c>
      <c r="D15" s="62" t="s">
        <v>21</v>
      </c>
      <c r="E15" s="63">
        <v>2</v>
      </c>
      <c r="F15" s="64">
        <f t="shared" si="4"/>
        <v>66.66666666666667</v>
      </c>
      <c r="G15" s="63"/>
      <c r="H15" s="65"/>
      <c r="I15" s="63">
        <v>1</v>
      </c>
      <c r="J15" s="66">
        <f t="shared" si="1"/>
        <v>33.333333333333336</v>
      </c>
      <c r="K15" s="67">
        <v>0</v>
      </c>
      <c r="L15" s="68">
        <f t="shared" si="2"/>
        <v>0</v>
      </c>
      <c r="M15" s="69">
        <f>15*5/100</f>
        <v>0.75</v>
      </c>
      <c r="N15" s="70">
        <f>SUM('[1]1.2สรุปผลkpi(S) QQ '!L54)</f>
        <v>0.4</v>
      </c>
      <c r="O15" s="71">
        <f t="shared" si="3"/>
        <v>2.6666666666666665</v>
      </c>
    </row>
    <row r="16" spans="1:15" s="85" customFormat="1" ht="21">
      <c r="A16" s="74"/>
      <c r="B16" s="75" t="s">
        <v>26</v>
      </c>
      <c r="C16" s="76">
        <f>SUM(C10:C15)</f>
        <v>29</v>
      </c>
      <c r="D16" s="76" t="s">
        <v>21</v>
      </c>
      <c r="E16" s="77">
        <f>SUM(E10:E15)</f>
        <v>15</v>
      </c>
      <c r="F16" s="78">
        <f t="shared" si="4"/>
        <v>51.724137931034484</v>
      </c>
      <c r="G16" s="77"/>
      <c r="H16" s="79"/>
      <c r="I16" s="77">
        <f>SUM(I10:I15)</f>
        <v>14</v>
      </c>
      <c r="J16" s="80">
        <f t="shared" si="1"/>
        <v>48.275862068965516</v>
      </c>
      <c r="K16" s="81">
        <f>SUM(K10:K15)</f>
        <v>0</v>
      </c>
      <c r="L16" s="82">
        <f t="shared" si="2"/>
        <v>0</v>
      </c>
      <c r="M16" s="83">
        <f>SUM(M10:M15)</f>
        <v>5</v>
      </c>
      <c r="N16" s="84">
        <f>N10+N11+N12+N13+N14+N15</f>
        <v>2.9373</v>
      </c>
      <c r="O16" s="71">
        <f t="shared" si="3"/>
        <v>2.9373</v>
      </c>
    </row>
    <row r="17" spans="2:15" s="1" customFormat="1" ht="26.2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24.75">
      <c r="B18" s="88" t="s">
        <v>27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 s="4" customFormat="1" ht="26.25">
      <c r="B19" s="91" t="s">
        <v>28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s="7" customFormat="1" ht="26.25">
      <c r="A20" s="92" t="s">
        <v>29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ht="15.75"/>
    <row r="22" ht="15.75"/>
    <row r="23" ht="18.75">
      <c r="K23" s="93"/>
    </row>
    <row r="24" ht="15.75"/>
    <row r="25" ht="15.75"/>
    <row r="26" spans="17:18" ht="15.75">
      <c r="Q26" s="94" t="s">
        <v>30</v>
      </c>
      <c r="R26" s="94"/>
    </row>
    <row r="27" spans="17:18" ht="15.75">
      <c r="Q27" s="95">
        <f aca="true" t="shared" si="5" ref="Q27:Q32">O10</f>
        <v>2.4680000000000004</v>
      </c>
      <c r="R27" s="95"/>
    </row>
    <row r="28" spans="17:18" ht="15.75">
      <c r="Q28" s="95">
        <f t="shared" si="5"/>
        <v>4</v>
      </c>
      <c r="R28" s="95"/>
    </row>
    <row r="29" spans="17:18" ht="15.75">
      <c r="Q29" s="95">
        <f t="shared" si="5"/>
        <v>4.299</v>
      </c>
      <c r="R29" s="95"/>
    </row>
    <row r="30" spans="17:18" ht="15.75">
      <c r="Q30" s="95">
        <f t="shared" si="5"/>
        <v>3.78</v>
      </c>
      <c r="R30" s="95"/>
    </row>
    <row r="31" ht="15.75">
      <c r="Q31" s="95">
        <f t="shared" si="5"/>
        <v>0</v>
      </c>
    </row>
    <row r="32" ht="15.75">
      <c r="Q32" s="95">
        <f t="shared" si="5"/>
        <v>2.6666666666666665</v>
      </c>
    </row>
  </sheetData>
  <sheetProtection/>
  <mergeCells count="23">
    <mergeCell ref="M7:M9"/>
    <mergeCell ref="N7:N9"/>
    <mergeCell ref="B17:O17"/>
    <mergeCell ref="B18:O18"/>
    <mergeCell ref="B19:O19"/>
    <mergeCell ref="A20:O20"/>
    <mergeCell ref="E6:H6"/>
    <mergeCell ref="I6:J6"/>
    <mergeCell ref="K6:L6"/>
    <mergeCell ref="C7:C9"/>
    <mergeCell ref="E7:H8"/>
    <mergeCell ref="I7:J8"/>
    <mergeCell ref="K7:L8"/>
    <mergeCell ref="B1:O1"/>
    <mergeCell ref="B2:O2"/>
    <mergeCell ref="A3:O3"/>
    <mergeCell ref="B4:O4"/>
    <mergeCell ref="B5:B9"/>
    <mergeCell ref="C5:C6"/>
    <mergeCell ref="D5:L5"/>
    <mergeCell ref="M5:N6"/>
    <mergeCell ref="O5:O9"/>
    <mergeCell ref="D6:D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B28">
      <selection activeCell="R9" sqref="R9"/>
    </sheetView>
  </sheetViews>
  <sheetFormatPr defaultColWidth="9.140625" defaultRowHeight="15" customHeight="1"/>
  <cols>
    <col min="1" max="1" width="6.7109375" style="87" hidden="1" customWidth="1"/>
    <col min="2" max="2" width="51.140625" style="90" customWidth="1"/>
    <col min="3" max="3" width="6.7109375" style="90" customWidth="1"/>
    <col min="4" max="4" width="0.13671875" style="90" hidden="1" customWidth="1"/>
    <col min="5" max="5" width="8.7109375" style="90" customWidth="1"/>
    <col min="6" max="6" width="8.421875" style="90" customWidth="1"/>
    <col min="7" max="7" width="0.13671875" style="90" hidden="1" customWidth="1"/>
    <col min="8" max="8" width="7.8515625" style="90" hidden="1" customWidth="1"/>
    <col min="9" max="12" width="8.7109375" style="90" customWidth="1"/>
    <col min="13" max="14" width="10.7109375" style="90" customWidth="1"/>
    <col min="15" max="15" width="15.140625" style="90" customWidth="1"/>
    <col min="16" max="16" width="28.421875" style="90" customWidth="1"/>
    <col min="17" max="16384" width="9.140625" style="90" customWidth="1"/>
  </cols>
  <sheetData>
    <row r="1" spans="2:15" s="1" customFormat="1" ht="23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23.25">
      <c r="B2" s="5" t="s">
        <v>31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" customFormat="1" ht="23.25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0" customFormat="1" ht="23.25">
      <c r="A4" s="8"/>
      <c r="B4" s="9" t="s">
        <v>33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20" customFormat="1" ht="26.25">
      <c r="A5" s="11"/>
      <c r="B5" s="12" t="s">
        <v>4</v>
      </c>
      <c r="C5" s="13" t="s">
        <v>5</v>
      </c>
      <c r="D5" s="14" t="s">
        <v>6</v>
      </c>
      <c r="E5" s="15"/>
      <c r="F5" s="15"/>
      <c r="G5" s="15"/>
      <c r="H5" s="15"/>
      <c r="I5" s="15"/>
      <c r="J5" s="15"/>
      <c r="K5" s="15"/>
      <c r="L5" s="16"/>
      <c r="M5" s="17" t="s">
        <v>7</v>
      </c>
      <c r="N5" s="18"/>
      <c r="O5" s="19" t="s">
        <v>8</v>
      </c>
    </row>
    <row r="6" spans="1:15" s="20" customFormat="1" ht="37.5" customHeight="1">
      <c r="A6" s="11"/>
      <c r="B6" s="12"/>
      <c r="C6" s="21"/>
      <c r="D6" s="22" t="s">
        <v>9</v>
      </c>
      <c r="E6" s="23" t="s">
        <v>10</v>
      </c>
      <c r="F6" s="24"/>
      <c r="G6" s="24"/>
      <c r="H6" s="24"/>
      <c r="I6" s="25" t="s">
        <v>11</v>
      </c>
      <c r="J6" s="26"/>
      <c r="K6" s="27" t="s">
        <v>12</v>
      </c>
      <c r="L6" s="28"/>
      <c r="M6" s="17"/>
      <c r="N6" s="18"/>
      <c r="O6" s="29"/>
    </row>
    <row r="7" spans="1:15" s="20" customFormat="1" ht="21">
      <c r="A7" s="11"/>
      <c r="B7" s="12"/>
      <c r="C7" s="30" t="s">
        <v>13</v>
      </c>
      <c r="D7" s="22"/>
      <c r="E7" s="31" t="s">
        <v>13</v>
      </c>
      <c r="F7" s="32"/>
      <c r="G7" s="32"/>
      <c r="H7" s="33"/>
      <c r="I7" s="34" t="s">
        <v>14</v>
      </c>
      <c r="J7" s="35"/>
      <c r="K7" s="36" t="s">
        <v>14</v>
      </c>
      <c r="L7" s="37"/>
      <c r="M7" s="38" t="s">
        <v>15</v>
      </c>
      <c r="N7" s="39" t="s">
        <v>16</v>
      </c>
      <c r="O7" s="29"/>
    </row>
    <row r="8" spans="1:15" s="20" customFormat="1" ht="21">
      <c r="A8" s="11"/>
      <c r="B8" s="12"/>
      <c r="C8" s="40"/>
      <c r="D8" s="22"/>
      <c r="E8" s="41"/>
      <c r="F8" s="42"/>
      <c r="G8" s="42"/>
      <c r="H8" s="43"/>
      <c r="I8" s="44"/>
      <c r="J8" s="45"/>
      <c r="K8" s="46"/>
      <c r="L8" s="47"/>
      <c r="M8" s="48"/>
      <c r="N8" s="49"/>
      <c r="O8" s="29"/>
    </row>
    <row r="9" spans="1:15" s="20" customFormat="1" ht="97.5">
      <c r="A9" s="11"/>
      <c r="B9" s="12"/>
      <c r="C9" s="50"/>
      <c r="D9" s="22"/>
      <c r="E9" s="51" t="s">
        <v>17</v>
      </c>
      <c r="F9" s="51" t="s">
        <v>18</v>
      </c>
      <c r="G9" s="51" t="s">
        <v>17</v>
      </c>
      <c r="H9" s="52" t="s">
        <v>18</v>
      </c>
      <c r="I9" s="53" t="s">
        <v>17</v>
      </c>
      <c r="J9" s="54" t="s">
        <v>18</v>
      </c>
      <c r="K9" s="55" t="s">
        <v>17</v>
      </c>
      <c r="L9" s="56" t="s">
        <v>18</v>
      </c>
      <c r="M9" s="57"/>
      <c r="N9" s="58"/>
      <c r="O9" s="59"/>
    </row>
    <row r="10" spans="1:15" s="72" customFormat="1" ht="39">
      <c r="A10" s="60"/>
      <c r="B10" s="61" t="s">
        <v>19</v>
      </c>
      <c r="C10" s="62">
        <f aca="true" t="shared" si="0" ref="C10:C15">SUM(E10+I10+K10)</f>
        <v>13</v>
      </c>
      <c r="D10" s="62"/>
      <c r="E10" s="63">
        <v>10</v>
      </c>
      <c r="F10" s="64">
        <f>E10*100/C10</f>
        <v>76.92307692307692</v>
      </c>
      <c r="G10" s="63"/>
      <c r="H10" s="65"/>
      <c r="I10" s="63">
        <v>3</v>
      </c>
      <c r="J10" s="66">
        <f aca="true" t="shared" si="1" ref="J10:J16">I10*100/C10</f>
        <v>23.076923076923077</v>
      </c>
      <c r="K10" s="67">
        <v>0</v>
      </c>
      <c r="L10" s="68">
        <f aca="true" t="shared" si="2" ref="L10:L16">K10*100/C10</f>
        <v>0</v>
      </c>
      <c r="M10" s="69">
        <f>30*5/100</f>
        <v>1.5</v>
      </c>
      <c r="N10" s="70">
        <f>SUM('[2]1.2สรุปผลkpi(S) QQ '!L10)</f>
        <v>1.0154</v>
      </c>
      <c r="O10" s="71">
        <f aca="true" t="shared" si="3" ref="O10:O16">N10*5/M10</f>
        <v>3.3846666666666665</v>
      </c>
    </row>
    <row r="11" spans="1:15" s="72" customFormat="1" ht="39">
      <c r="A11" s="60"/>
      <c r="B11" s="61" t="s">
        <v>20</v>
      </c>
      <c r="C11" s="62">
        <f t="shared" si="0"/>
        <v>3</v>
      </c>
      <c r="D11" s="62" t="s">
        <v>21</v>
      </c>
      <c r="E11" s="63">
        <v>2</v>
      </c>
      <c r="F11" s="64">
        <f aca="true" t="shared" si="4" ref="F11:F16">E11*100/C11</f>
        <v>66.66666666666667</v>
      </c>
      <c r="G11" s="63"/>
      <c r="H11" s="65"/>
      <c r="I11" s="63">
        <v>1</v>
      </c>
      <c r="J11" s="66">
        <f t="shared" si="1"/>
        <v>33.333333333333336</v>
      </c>
      <c r="K11" s="67">
        <v>0</v>
      </c>
      <c r="L11" s="68">
        <f t="shared" si="2"/>
        <v>0</v>
      </c>
      <c r="M11" s="69">
        <f>20*5/100</f>
        <v>1</v>
      </c>
      <c r="N11" s="70">
        <f>SUM('[2]1.2สรุปผลkpi(S) QQ '!L27)</f>
        <v>0.8200000000000001</v>
      </c>
      <c r="O11" s="71">
        <f t="shared" si="3"/>
        <v>4.1000000000000005</v>
      </c>
    </row>
    <row r="12" spans="1:15" s="72" customFormat="1" ht="21">
      <c r="A12" s="60"/>
      <c r="B12" s="61" t="s">
        <v>22</v>
      </c>
      <c r="C12" s="62">
        <f t="shared" si="0"/>
        <v>4</v>
      </c>
      <c r="D12" s="62" t="s">
        <v>21</v>
      </c>
      <c r="E12" s="63">
        <v>2</v>
      </c>
      <c r="F12" s="64">
        <f t="shared" si="4"/>
        <v>50</v>
      </c>
      <c r="G12" s="63"/>
      <c r="H12" s="65"/>
      <c r="I12" s="63">
        <v>2</v>
      </c>
      <c r="J12" s="66">
        <f t="shared" si="1"/>
        <v>50</v>
      </c>
      <c r="K12" s="67">
        <v>0</v>
      </c>
      <c r="L12" s="68">
        <f t="shared" si="2"/>
        <v>0</v>
      </c>
      <c r="M12" s="69">
        <f>10*5/100</f>
        <v>0.5</v>
      </c>
      <c r="N12" s="70">
        <f>SUM('[2]1.2สรุปผลkpi(S) QQ '!L34)</f>
        <v>0.3741</v>
      </c>
      <c r="O12" s="71">
        <f t="shared" si="3"/>
        <v>3.7409999999999997</v>
      </c>
    </row>
    <row r="13" spans="1:15" s="72" customFormat="1" ht="58.5">
      <c r="A13" s="60"/>
      <c r="B13" s="61" t="s">
        <v>23</v>
      </c>
      <c r="C13" s="62">
        <f t="shared" si="0"/>
        <v>6</v>
      </c>
      <c r="D13" s="62" t="s">
        <v>21</v>
      </c>
      <c r="E13" s="63">
        <v>4</v>
      </c>
      <c r="F13" s="64">
        <f t="shared" si="4"/>
        <v>66.66666666666667</v>
      </c>
      <c r="G13" s="63"/>
      <c r="H13" s="65"/>
      <c r="I13" s="63">
        <v>2</v>
      </c>
      <c r="J13" s="66">
        <f t="shared" si="1"/>
        <v>33.333333333333336</v>
      </c>
      <c r="K13" s="67">
        <v>0</v>
      </c>
      <c r="L13" s="68">
        <f t="shared" si="2"/>
        <v>0</v>
      </c>
      <c r="M13" s="69">
        <f>15*5/100</f>
        <v>0.75</v>
      </c>
      <c r="N13" s="70">
        <f>SUM('[2]1.2สรุปผลkpi(S) QQ '!L40)</f>
        <v>0.48350000000000004</v>
      </c>
      <c r="O13" s="71">
        <f t="shared" si="3"/>
        <v>3.223333333333334</v>
      </c>
    </row>
    <row r="14" spans="1:15" s="72" customFormat="1" ht="58.5">
      <c r="A14" s="60"/>
      <c r="B14" s="61" t="s">
        <v>24</v>
      </c>
      <c r="C14" s="62">
        <f t="shared" si="0"/>
        <v>1</v>
      </c>
      <c r="D14" s="62" t="s">
        <v>21</v>
      </c>
      <c r="E14" s="63">
        <v>1</v>
      </c>
      <c r="F14" s="64">
        <f t="shared" si="4"/>
        <v>100</v>
      </c>
      <c r="G14" s="63"/>
      <c r="H14" s="65"/>
      <c r="I14" s="63">
        <v>0</v>
      </c>
      <c r="J14" s="66">
        <f t="shared" si="1"/>
        <v>0</v>
      </c>
      <c r="K14" s="67">
        <v>0</v>
      </c>
      <c r="L14" s="73">
        <f t="shared" si="2"/>
        <v>0</v>
      </c>
      <c r="M14" s="69">
        <f>10*5/100</f>
        <v>0.5</v>
      </c>
      <c r="N14" s="70">
        <f>SUM('[2]1.2สรุปผลkpi(S) QQ '!L49)</f>
        <v>0.5</v>
      </c>
      <c r="O14" s="71">
        <f t="shared" si="3"/>
        <v>5</v>
      </c>
    </row>
    <row r="15" spans="1:15" s="72" customFormat="1" ht="39">
      <c r="A15" s="60"/>
      <c r="B15" s="61" t="s">
        <v>25</v>
      </c>
      <c r="C15" s="62">
        <f t="shared" si="0"/>
        <v>3</v>
      </c>
      <c r="D15" s="62" t="s">
        <v>21</v>
      </c>
      <c r="E15" s="63">
        <v>1</v>
      </c>
      <c r="F15" s="64">
        <f t="shared" si="4"/>
        <v>33.333333333333336</v>
      </c>
      <c r="G15" s="63"/>
      <c r="H15" s="65"/>
      <c r="I15" s="63">
        <v>2</v>
      </c>
      <c r="J15" s="66">
        <f t="shared" si="1"/>
        <v>66.66666666666667</v>
      </c>
      <c r="K15" s="67">
        <v>0</v>
      </c>
      <c r="L15" s="68">
        <f t="shared" si="2"/>
        <v>0</v>
      </c>
      <c r="M15" s="69">
        <f>15*5/100</f>
        <v>0.75</v>
      </c>
      <c r="N15" s="70">
        <f>SUM('[2]1.2สรุปผลkpi(S) QQ '!L54)</f>
        <v>0.36</v>
      </c>
      <c r="O15" s="71">
        <f t="shared" si="3"/>
        <v>2.4</v>
      </c>
    </row>
    <row r="16" spans="1:15" s="85" customFormat="1" ht="21">
      <c r="A16" s="74"/>
      <c r="B16" s="75" t="s">
        <v>26</v>
      </c>
      <c r="C16" s="76">
        <f>SUM(C10:C15)</f>
        <v>30</v>
      </c>
      <c r="D16" s="76" t="s">
        <v>21</v>
      </c>
      <c r="E16" s="77">
        <f>SUM(E10:E15)</f>
        <v>20</v>
      </c>
      <c r="F16" s="78">
        <f t="shared" si="4"/>
        <v>66.66666666666667</v>
      </c>
      <c r="G16" s="77"/>
      <c r="H16" s="79"/>
      <c r="I16" s="77">
        <f>SUM(I10:I15)</f>
        <v>10</v>
      </c>
      <c r="J16" s="80">
        <f t="shared" si="1"/>
        <v>33.333333333333336</v>
      </c>
      <c r="K16" s="81">
        <f>SUM(K10:K15)</f>
        <v>0</v>
      </c>
      <c r="L16" s="82">
        <f t="shared" si="2"/>
        <v>0</v>
      </c>
      <c r="M16" s="83">
        <f>SUM(M10:M15)</f>
        <v>5</v>
      </c>
      <c r="N16" s="84">
        <f>N10+N11+N12+N13+N14+N15</f>
        <v>3.5530000000000004</v>
      </c>
      <c r="O16" s="71">
        <f t="shared" si="3"/>
        <v>3.553</v>
      </c>
    </row>
    <row r="17" spans="2:15" s="1" customFormat="1" ht="26.2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24.75">
      <c r="B18" s="88" t="s">
        <v>27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 s="4" customFormat="1" ht="26.25">
      <c r="B19" s="91" t="s">
        <v>34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s="7" customFormat="1" ht="26.25">
      <c r="A20" s="92" t="s">
        <v>35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ht="15.75"/>
    <row r="22" ht="15.75"/>
    <row r="23" ht="18.75">
      <c r="K23" s="93"/>
    </row>
    <row r="24" ht="15.75"/>
    <row r="25" ht="15.75"/>
    <row r="26" spans="17:18" ht="15.75">
      <c r="Q26" s="94" t="s">
        <v>36</v>
      </c>
      <c r="R26" s="94"/>
    </row>
    <row r="27" spans="17:18" ht="15.75">
      <c r="Q27" s="95">
        <f aca="true" t="shared" si="5" ref="Q27:Q32">O10</f>
        <v>3.3846666666666665</v>
      </c>
      <c r="R27" s="95"/>
    </row>
    <row r="28" spans="17:18" ht="15.75">
      <c r="Q28" s="95">
        <f t="shared" si="5"/>
        <v>4.1000000000000005</v>
      </c>
      <c r="R28" s="95"/>
    </row>
    <row r="29" spans="17:18" ht="15.75">
      <c r="Q29" s="95">
        <f t="shared" si="5"/>
        <v>3.7409999999999997</v>
      </c>
      <c r="R29" s="95"/>
    </row>
    <row r="30" spans="17:18" ht="15.75">
      <c r="Q30" s="95">
        <f t="shared" si="5"/>
        <v>3.223333333333334</v>
      </c>
      <c r="R30" s="95"/>
    </row>
    <row r="31" ht="15.75">
      <c r="Q31" s="95">
        <f t="shared" si="5"/>
        <v>5</v>
      </c>
    </row>
    <row r="32" ht="15.75">
      <c r="Q32" s="95">
        <f t="shared" si="5"/>
        <v>2.4</v>
      </c>
    </row>
  </sheetData>
  <sheetProtection/>
  <mergeCells count="23">
    <mergeCell ref="M7:M9"/>
    <mergeCell ref="N7:N9"/>
    <mergeCell ref="B17:O17"/>
    <mergeCell ref="B18:O18"/>
    <mergeCell ref="B19:O19"/>
    <mergeCell ref="A20:O20"/>
    <mergeCell ref="E6:H6"/>
    <mergeCell ref="I6:J6"/>
    <mergeCell ref="K6:L6"/>
    <mergeCell ref="C7:C9"/>
    <mergeCell ref="E7:H8"/>
    <mergeCell ref="I7:J8"/>
    <mergeCell ref="K7:L8"/>
    <mergeCell ref="B1:O1"/>
    <mergeCell ref="B2:O2"/>
    <mergeCell ref="A3:O3"/>
    <mergeCell ref="B4:O4"/>
    <mergeCell ref="B5:B9"/>
    <mergeCell ref="C5:C6"/>
    <mergeCell ref="D5:L5"/>
    <mergeCell ref="M5:N6"/>
    <mergeCell ref="O5:O9"/>
    <mergeCell ref="D6:D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B1">
      <selection activeCell="P9" sqref="P9"/>
    </sheetView>
  </sheetViews>
  <sheetFormatPr defaultColWidth="9.140625" defaultRowHeight="15" customHeight="1"/>
  <cols>
    <col min="1" max="1" width="6.7109375" style="87" hidden="1" customWidth="1"/>
    <col min="2" max="2" width="51.140625" style="90" customWidth="1"/>
    <col min="3" max="3" width="6.7109375" style="90" customWidth="1"/>
    <col min="4" max="4" width="0.13671875" style="90" hidden="1" customWidth="1"/>
    <col min="5" max="5" width="8.7109375" style="90" customWidth="1"/>
    <col min="6" max="6" width="8.421875" style="90" customWidth="1"/>
    <col min="7" max="7" width="0.13671875" style="90" hidden="1" customWidth="1"/>
    <col min="8" max="8" width="7.8515625" style="90" hidden="1" customWidth="1"/>
    <col min="9" max="12" width="8.7109375" style="90" customWidth="1"/>
    <col min="13" max="14" width="10.7109375" style="90" customWidth="1"/>
    <col min="15" max="15" width="15.140625" style="90" customWidth="1"/>
    <col min="16" max="16" width="28.421875" style="90" customWidth="1"/>
    <col min="17" max="16384" width="9.140625" style="90" customWidth="1"/>
  </cols>
  <sheetData>
    <row r="1" spans="2:15" s="1" customFormat="1" ht="23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23.25">
      <c r="B2" s="5" t="s">
        <v>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" customFormat="1" ht="23.25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0" customFormat="1" ht="23.25">
      <c r="A4" s="8"/>
      <c r="B4" s="9" t="s">
        <v>39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20" customFormat="1" ht="26.25">
      <c r="A5" s="11"/>
      <c r="B5" s="12" t="s">
        <v>4</v>
      </c>
      <c r="C5" s="13" t="s">
        <v>5</v>
      </c>
      <c r="D5" s="14" t="s">
        <v>6</v>
      </c>
      <c r="E5" s="15"/>
      <c r="F5" s="15"/>
      <c r="G5" s="15"/>
      <c r="H5" s="15"/>
      <c r="I5" s="15"/>
      <c r="J5" s="15"/>
      <c r="K5" s="15"/>
      <c r="L5" s="16"/>
      <c r="M5" s="17" t="s">
        <v>7</v>
      </c>
      <c r="N5" s="18"/>
      <c r="O5" s="19" t="s">
        <v>8</v>
      </c>
    </row>
    <row r="6" spans="1:15" s="20" customFormat="1" ht="33.75" customHeight="1">
      <c r="A6" s="11"/>
      <c r="B6" s="12"/>
      <c r="C6" s="21"/>
      <c r="D6" s="22" t="s">
        <v>9</v>
      </c>
      <c r="E6" s="23" t="s">
        <v>10</v>
      </c>
      <c r="F6" s="24"/>
      <c r="G6" s="24"/>
      <c r="H6" s="24"/>
      <c r="I6" s="25" t="s">
        <v>11</v>
      </c>
      <c r="J6" s="26"/>
      <c r="K6" s="27" t="s">
        <v>12</v>
      </c>
      <c r="L6" s="28"/>
      <c r="M6" s="17"/>
      <c r="N6" s="18"/>
      <c r="O6" s="29"/>
    </row>
    <row r="7" spans="1:15" s="20" customFormat="1" ht="21">
      <c r="A7" s="11"/>
      <c r="B7" s="12"/>
      <c r="C7" s="30" t="s">
        <v>13</v>
      </c>
      <c r="D7" s="22"/>
      <c r="E7" s="31" t="s">
        <v>13</v>
      </c>
      <c r="F7" s="32"/>
      <c r="G7" s="32"/>
      <c r="H7" s="33"/>
      <c r="I7" s="34" t="s">
        <v>14</v>
      </c>
      <c r="J7" s="35"/>
      <c r="K7" s="36" t="s">
        <v>14</v>
      </c>
      <c r="L7" s="37"/>
      <c r="M7" s="38" t="s">
        <v>15</v>
      </c>
      <c r="N7" s="39" t="s">
        <v>16</v>
      </c>
      <c r="O7" s="29"/>
    </row>
    <row r="8" spans="1:15" s="20" customFormat="1" ht="21">
      <c r="A8" s="11"/>
      <c r="B8" s="12"/>
      <c r="C8" s="40"/>
      <c r="D8" s="22"/>
      <c r="E8" s="41"/>
      <c r="F8" s="42"/>
      <c r="G8" s="42"/>
      <c r="H8" s="43"/>
      <c r="I8" s="44"/>
      <c r="J8" s="45"/>
      <c r="K8" s="46"/>
      <c r="L8" s="47"/>
      <c r="M8" s="48"/>
      <c r="N8" s="49"/>
      <c r="O8" s="29"/>
    </row>
    <row r="9" spans="1:15" s="20" customFormat="1" ht="97.5">
      <c r="A9" s="11"/>
      <c r="B9" s="12"/>
      <c r="C9" s="50"/>
      <c r="D9" s="22"/>
      <c r="E9" s="51" t="s">
        <v>17</v>
      </c>
      <c r="F9" s="51" t="s">
        <v>18</v>
      </c>
      <c r="G9" s="51" t="s">
        <v>17</v>
      </c>
      <c r="H9" s="52" t="s">
        <v>18</v>
      </c>
      <c r="I9" s="53" t="s">
        <v>17</v>
      </c>
      <c r="J9" s="54" t="s">
        <v>18</v>
      </c>
      <c r="K9" s="55" t="s">
        <v>17</v>
      </c>
      <c r="L9" s="56" t="s">
        <v>18</v>
      </c>
      <c r="M9" s="57"/>
      <c r="N9" s="58"/>
      <c r="O9" s="59"/>
    </row>
    <row r="10" spans="1:15" s="72" customFormat="1" ht="39">
      <c r="A10" s="60"/>
      <c r="B10" s="61" t="s">
        <v>19</v>
      </c>
      <c r="C10" s="62">
        <f aca="true" t="shared" si="0" ref="C10:C15">SUM(E10+I10+K10)</f>
        <v>13</v>
      </c>
      <c r="D10" s="62"/>
      <c r="E10" s="63">
        <v>11</v>
      </c>
      <c r="F10" s="64">
        <f>E10*100/C10</f>
        <v>84.61538461538461</v>
      </c>
      <c r="G10" s="63"/>
      <c r="H10" s="65"/>
      <c r="I10" s="63">
        <v>2</v>
      </c>
      <c r="J10" s="66">
        <f aca="true" t="shared" si="1" ref="J10:J16">I10*100/C10</f>
        <v>15.384615384615385</v>
      </c>
      <c r="K10" s="67">
        <v>0</v>
      </c>
      <c r="L10" s="68">
        <f aca="true" t="shared" si="2" ref="L10:L16">K10*100/C10</f>
        <v>0</v>
      </c>
      <c r="M10" s="69">
        <f>30*5/100</f>
        <v>1.5</v>
      </c>
      <c r="N10" s="70">
        <f>SUM('[3]1.2สรุปผลkpi(S) QQ '!L10)</f>
        <v>1.2962000000000002</v>
      </c>
      <c r="O10" s="71">
        <f aca="true" t="shared" si="3" ref="O10:O16">N10*5/M10</f>
        <v>4.320666666666668</v>
      </c>
    </row>
    <row r="11" spans="1:15" s="72" customFormat="1" ht="39">
      <c r="A11" s="60"/>
      <c r="B11" s="61" t="s">
        <v>20</v>
      </c>
      <c r="C11" s="62">
        <f t="shared" si="0"/>
        <v>4</v>
      </c>
      <c r="D11" s="62" t="s">
        <v>21</v>
      </c>
      <c r="E11" s="63">
        <v>3</v>
      </c>
      <c r="F11" s="64">
        <f aca="true" t="shared" si="4" ref="F11:F16">E11*100/C11</f>
        <v>75</v>
      </c>
      <c r="G11" s="63"/>
      <c r="H11" s="65"/>
      <c r="I11" s="63">
        <v>1</v>
      </c>
      <c r="J11" s="66">
        <f t="shared" si="1"/>
        <v>25</v>
      </c>
      <c r="K11" s="67">
        <v>0</v>
      </c>
      <c r="L11" s="68">
        <f t="shared" si="2"/>
        <v>0</v>
      </c>
      <c r="M11" s="69">
        <f>20*5/100</f>
        <v>1</v>
      </c>
      <c r="N11" s="70">
        <f>SUM('[3]1.2สรุปผลkpi(S) QQ '!L27)</f>
        <v>0.8689</v>
      </c>
      <c r="O11" s="71">
        <f t="shared" si="3"/>
        <v>4.3445</v>
      </c>
    </row>
    <row r="12" spans="1:15" s="72" customFormat="1" ht="21">
      <c r="A12" s="60"/>
      <c r="B12" s="61" t="s">
        <v>22</v>
      </c>
      <c r="C12" s="62">
        <f t="shared" si="0"/>
        <v>5</v>
      </c>
      <c r="D12" s="62" t="s">
        <v>21</v>
      </c>
      <c r="E12" s="63">
        <v>3</v>
      </c>
      <c r="F12" s="64">
        <f t="shared" si="4"/>
        <v>60</v>
      </c>
      <c r="G12" s="63"/>
      <c r="H12" s="65"/>
      <c r="I12" s="63">
        <v>2</v>
      </c>
      <c r="J12" s="66">
        <f t="shared" si="1"/>
        <v>40</v>
      </c>
      <c r="K12" s="67">
        <v>0</v>
      </c>
      <c r="L12" s="68">
        <f t="shared" si="2"/>
        <v>0</v>
      </c>
      <c r="M12" s="69">
        <f>10*5/100</f>
        <v>0.5</v>
      </c>
      <c r="N12" s="70">
        <f>SUM('[3]1.2สรุปผลkpi(S) QQ '!L34)</f>
        <v>0.4672</v>
      </c>
      <c r="O12" s="71">
        <f t="shared" si="3"/>
        <v>4.672</v>
      </c>
    </row>
    <row r="13" spans="1:15" s="72" customFormat="1" ht="58.5">
      <c r="A13" s="60"/>
      <c r="B13" s="61" t="s">
        <v>23</v>
      </c>
      <c r="C13" s="62">
        <f t="shared" si="0"/>
        <v>6</v>
      </c>
      <c r="D13" s="62" t="s">
        <v>21</v>
      </c>
      <c r="E13" s="63">
        <v>6</v>
      </c>
      <c r="F13" s="64">
        <f t="shared" si="4"/>
        <v>100</v>
      </c>
      <c r="G13" s="63"/>
      <c r="H13" s="65"/>
      <c r="I13" s="63">
        <v>0</v>
      </c>
      <c r="J13" s="66">
        <f t="shared" si="1"/>
        <v>0</v>
      </c>
      <c r="K13" s="67">
        <v>0</v>
      </c>
      <c r="L13" s="68">
        <f t="shared" si="2"/>
        <v>0</v>
      </c>
      <c r="M13" s="69">
        <f>15*5/100</f>
        <v>0.75</v>
      </c>
      <c r="N13" s="70">
        <f>SUM('[3]1.2สรุปผลkpi(S) QQ '!L40)</f>
        <v>0.75</v>
      </c>
      <c r="O13" s="71">
        <f t="shared" si="3"/>
        <v>5</v>
      </c>
    </row>
    <row r="14" spans="1:15" s="72" customFormat="1" ht="58.5">
      <c r="A14" s="60"/>
      <c r="B14" s="61" t="s">
        <v>24</v>
      </c>
      <c r="C14" s="62">
        <f t="shared" si="0"/>
        <v>1</v>
      </c>
      <c r="D14" s="62" t="s">
        <v>21</v>
      </c>
      <c r="E14" s="63">
        <v>1</v>
      </c>
      <c r="F14" s="64">
        <f t="shared" si="4"/>
        <v>100</v>
      </c>
      <c r="G14" s="63"/>
      <c r="H14" s="65"/>
      <c r="I14" s="63">
        <v>0</v>
      </c>
      <c r="J14" s="66">
        <f t="shared" si="1"/>
        <v>0</v>
      </c>
      <c r="K14" s="67">
        <v>0</v>
      </c>
      <c r="L14" s="73">
        <f t="shared" si="2"/>
        <v>0</v>
      </c>
      <c r="M14" s="69">
        <f>10*5/100</f>
        <v>0.5</v>
      </c>
      <c r="N14" s="70">
        <f>SUM('[3]1.2สรุปผลkpi(S) QQ '!L49)</f>
        <v>0.5</v>
      </c>
      <c r="O14" s="71">
        <f t="shared" si="3"/>
        <v>5</v>
      </c>
    </row>
    <row r="15" spans="1:15" s="72" customFormat="1" ht="39">
      <c r="A15" s="60"/>
      <c r="B15" s="61" t="s">
        <v>25</v>
      </c>
      <c r="C15" s="62">
        <f t="shared" si="0"/>
        <v>4</v>
      </c>
      <c r="D15" s="62" t="s">
        <v>21</v>
      </c>
      <c r="E15" s="63">
        <v>4</v>
      </c>
      <c r="F15" s="64">
        <f t="shared" si="4"/>
        <v>100</v>
      </c>
      <c r="G15" s="63"/>
      <c r="H15" s="65"/>
      <c r="I15" s="63">
        <v>0</v>
      </c>
      <c r="J15" s="66">
        <f t="shared" si="1"/>
        <v>0</v>
      </c>
      <c r="K15" s="67">
        <v>0</v>
      </c>
      <c r="L15" s="68">
        <f t="shared" si="2"/>
        <v>0</v>
      </c>
      <c r="M15" s="69">
        <f>15*5/100</f>
        <v>0.75</v>
      </c>
      <c r="N15" s="70">
        <f>SUM('[3]1.2สรุปผลkpi(S) QQ '!L54)</f>
        <v>0.65</v>
      </c>
      <c r="O15" s="71">
        <f t="shared" si="3"/>
        <v>4.333333333333333</v>
      </c>
    </row>
    <row r="16" spans="1:15" s="85" customFormat="1" ht="21">
      <c r="A16" s="74"/>
      <c r="B16" s="75" t="s">
        <v>26</v>
      </c>
      <c r="C16" s="76">
        <f>SUM(C10:C15)</f>
        <v>33</v>
      </c>
      <c r="D16" s="76" t="s">
        <v>21</v>
      </c>
      <c r="E16" s="77">
        <f>SUM(E10:E15)</f>
        <v>28</v>
      </c>
      <c r="F16" s="78">
        <f t="shared" si="4"/>
        <v>84.84848484848484</v>
      </c>
      <c r="G16" s="77"/>
      <c r="H16" s="79"/>
      <c r="I16" s="77">
        <f>SUM(I10:I15)</f>
        <v>5</v>
      </c>
      <c r="J16" s="80">
        <f t="shared" si="1"/>
        <v>15.151515151515152</v>
      </c>
      <c r="K16" s="81">
        <f>SUM(K10:K15)</f>
        <v>0</v>
      </c>
      <c r="L16" s="82">
        <f t="shared" si="2"/>
        <v>0</v>
      </c>
      <c r="M16" s="83">
        <f>SUM(M10:M15)</f>
        <v>5</v>
      </c>
      <c r="N16" s="84">
        <f>N10+N11+N12+N13+N14+N15</f>
        <v>4.5323</v>
      </c>
      <c r="O16" s="71">
        <f t="shared" si="3"/>
        <v>4.5323</v>
      </c>
    </row>
    <row r="17" spans="2:15" ht="24.75">
      <c r="B17" s="88" t="s">
        <v>27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s="4" customFormat="1" ht="26.25">
      <c r="B18" s="91" t="s">
        <v>40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s="7" customFormat="1" ht="26.25">
      <c r="A19" s="92" t="s">
        <v>35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ht="15.75"/>
    <row r="21" ht="15.75"/>
    <row r="22" ht="18.75">
      <c r="K22" s="93"/>
    </row>
    <row r="23" ht="15.75"/>
    <row r="24" ht="15.75"/>
    <row r="25" spans="17:18" ht="15.75">
      <c r="Q25" s="94" t="s">
        <v>41</v>
      </c>
      <c r="R25" s="94"/>
    </row>
    <row r="26" spans="17:18" ht="15.75">
      <c r="Q26" s="95">
        <f aca="true" t="shared" si="5" ref="Q26:Q31">O10</f>
        <v>4.320666666666668</v>
      </c>
      <c r="R26" s="95"/>
    </row>
    <row r="27" spans="17:18" ht="15.75">
      <c r="Q27" s="95">
        <f t="shared" si="5"/>
        <v>4.3445</v>
      </c>
      <c r="R27" s="95"/>
    </row>
    <row r="28" spans="17:18" ht="15.75">
      <c r="Q28" s="95">
        <f t="shared" si="5"/>
        <v>4.672</v>
      </c>
      <c r="R28" s="95"/>
    </row>
    <row r="29" spans="17:18" ht="15.75">
      <c r="Q29" s="95">
        <f t="shared" si="5"/>
        <v>5</v>
      </c>
      <c r="R29" s="95"/>
    </row>
    <row r="30" ht="15.75">
      <c r="Q30" s="95">
        <f t="shared" si="5"/>
        <v>5</v>
      </c>
    </row>
    <row r="31" ht="15.75">
      <c r="Q31" s="95">
        <f t="shared" si="5"/>
        <v>4.333333333333333</v>
      </c>
    </row>
  </sheetData>
  <sheetProtection/>
  <mergeCells count="22">
    <mergeCell ref="M7:M9"/>
    <mergeCell ref="N7:N9"/>
    <mergeCell ref="B17:O17"/>
    <mergeCell ref="B18:O18"/>
    <mergeCell ref="A19:O19"/>
    <mergeCell ref="E6:H6"/>
    <mergeCell ref="I6:J6"/>
    <mergeCell ref="K6:L6"/>
    <mergeCell ref="C7:C9"/>
    <mergeCell ref="E7:H8"/>
    <mergeCell ref="I7:J8"/>
    <mergeCell ref="K7:L8"/>
    <mergeCell ref="B1:O1"/>
    <mergeCell ref="B2:O2"/>
    <mergeCell ref="A3:O3"/>
    <mergeCell ref="B4:O4"/>
    <mergeCell ref="B5:B9"/>
    <mergeCell ref="C5:C6"/>
    <mergeCell ref="D5:L5"/>
    <mergeCell ref="M5:N6"/>
    <mergeCell ref="O5:O9"/>
    <mergeCell ref="D6:D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B1">
      <selection activeCell="R9" sqref="R9"/>
    </sheetView>
  </sheetViews>
  <sheetFormatPr defaultColWidth="9.140625" defaultRowHeight="15" customHeight="1"/>
  <cols>
    <col min="1" max="1" width="6.7109375" style="87" hidden="1" customWidth="1"/>
    <col min="2" max="2" width="51.140625" style="90" customWidth="1"/>
    <col min="3" max="3" width="6.7109375" style="90" customWidth="1"/>
    <col min="4" max="4" width="0.13671875" style="90" hidden="1" customWidth="1"/>
    <col min="5" max="5" width="8.7109375" style="90" customWidth="1"/>
    <col min="6" max="6" width="8.421875" style="90" customWidth="1"/>
    <col min="7" max="7" width="0.13671875" style="90" hidden="1" customWidth="1"/>
    <col min="8" max="8" width="7.8515625" style="90" hidden="1" customWidth="1"/>
    <col min="9" max="12" width="8.7109375" style="90" customWidth="1"/>
    <col min="13" max="14" width="10.7109375" style="90" customWidth="1"/>
    <col min="15" max="15" width="15.140625" style="90" customWidth="1"/>
    <col min="16" max="16" width="28.421875" style="90" customWidth="1"/>
    <col min="17" max="16384" width="9.140625" style="90" customWidth="1"/>
  </cols>
  <sheetData>
    <row r="1" spans="2:15" s="1" customFormat="1" ht="23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23.25">
      <c r="B2" s="96" t="s">
        <v>42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97" customFormat="1" ht="23.25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0" customFormat="1" ht="52.5" customHeight="1">
      <c r="A4" s="8"/>
      <c r="B4" s="9" t="s">
        <v>44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20" customFormat="1" ht="26.25">
      <c r="A5" s="11"/>
      <c r="B5" s="12" t="s">
        <v>4</v>
      </c>
      <c r="C5" s="13" t="s">
        <v>5</v>
      </c>
      <c r="D5" s="98" t="s">
        <v>6</v>
      </c>
      <c r="E5" s="99"/>
      <c r="F5" s="99"/>
      <c r="G5" s="99"/>
      <c r="H5" s="99"/>
      <c r="I5" s="99"/>
      <c r="J5" s="99"/>
      <c r="K5" s="99"/>
      <c r="L5" s="100"/>
      <c r="M5" s="101" t="s">
        <v>7</v>
      </c>
      <c r="N5" s="102"/>
      <c r="O5" s="103" t="s">
        <v>8</v>
      </c>
    </row>
    <row r="6" spans="1:15" s="20" customFormat="1" ht="33" customHeight="1">
      <c r="A6" s="11"/>
      <c r="B6" s="12"/>
      <c r="C6" s="21"/>
      <c r="D6" s="104" t="s">
        <v>9</v>
      </c>
      <c r="E6" s="105" t="s">
        <v>10</v>
      </c>
      <c r="F6" s="106"/>
      <c r="G6" s="106"/>
      <c r="H6" s="106"/>
      <c r="I6" s="107" t="s">
        <v>11</v>
      </c>
      <c r="J6" s="108"/>
      <c r="K6" s="109" t="s">
        <v>12</v>
      </c>
      <c r="L6" s="110"/>
      <c r="M6" s="101"/>
      <c r="N6" s="102"/>
      <c r="O6" s="111"/>
    </row>
    <row r="7" spans="1:15" s="20" customFormat="1" ht="21">
      <c r="A7" s="11"/>
      <c r="B7" s="12"/>
      <c r="C7" s="30" t="s">
        <v>13</v>
      </c>
      <c r="D7" s="104"/>
      <c r="E7" s="112" t="s">
        <v>13</v>
      </c>
      <c r="F7" s="113"/>
      <c r="G7" s="113"/>
      <c r="H7" s="114"/>
      <c r="I7" s="115" t="s">
        <v>14</v>
      </c>
      <c r="J7" s="116"/>
      <c r="K7" s="117" t="s">
        <v>14</v>
      </c>
      <c r="L7" s="118"/>
      <c r="M7" s="119" t="s">
        <v>15</v>
      </c>
      <c r="N7" s="120" t="s">
        <v>16</v>
      </c>
      <c r="O7" s="111"/>
    </row>
    <row r="8" spans="1:15" s="20" customFormat="1" ht="21">
      <c r="A8" s="11"/>
      <c r="B8" s="12"/>
      <c r="C8" s="40"/>
      <c r="D8" s="104"/>
      <c r="E8" s="121"/>
      <c r="F8" s="122"/>
      <c r="G8" s="122"/>
      <c r="H8" s="123"/>
      <c r="I8" s="124"/>
      <c r="J8" s="125"/>
      <c r="K8" s="126"/>
      <c r="L8" s="127"/>
      <c r="M8" s="128"/>
      <c r="N8" s="129"/>
      <c r="O8" s="111"/>
    </row>
    <row r="9" spans="1:15" s="20" customFormat="1" ht="97.5">
      <c r="A9" s="11"/>
      <c r="B9" s="12"/>
      <c r="C9" s="50"/>
      <c r="D9" s="104"/>
      <c r="E9" s="130" t="s">
        <v>17</v>
      </c>
      <c r="F9" s="130" t="s">
        <v>18</v>
      </c>
      <c r="G9" s="130" t="s">
        <v>17</v>
      </c>
      <c r="H9" s="131" t="s">
        <v>18</v>
      </c>
      <c r="I9" s="132" t="s">
        <v>17</v>
      </c>
      <c r="J9" s="133" t="s">
        <v>18</v>
      </c>
      <c r="K9" s="134" t="s">
        <v>17</v>
      </c>
      <c r="L9" s="135" t="s">
        <v>18</v>
      </c>
      <c r="M9" s="136"/>
      <c r="N9" s="137"/>
      <c r="O9" s="138"/>
    </row>
    <row r="10" spans="1:15" s="72" customFormat="1" ht="39">
      <c r="A10" s="60"/>
      <c r="B10" s="61" t="s">
        <v>19</v>
      </c>
      <c r="C10" s="62">
        <f aca="true" t="shared" si="0" ref="C10:C15">SUM(E10+I10+K10)</f>
        <v>13</v>
      </c>
      <c r="D10" s="62"/>
      <c r="E10" s="63">
        <v>9</v>
      </c>
      <c r="F10" s="64">
        <f>E10*100/C10</f>
        <v>69.23076923076923</v>
      </c>
      <c r="G10" s="63"/>
      <c r="H10" s="65"/>
      <c r="I10" s="63">
        <v>4</v>
      </c>
      <c r="J10" s="66">
        <f aca="true" t="shared" si="1" ref="J10:J16">I10*100/C10</f>
        <v>30.76923076923077</v>
      </c>
      <c r="K10" s="67">
        <v>0</v>
      </c>
      <c r="L10" s="68">
        <f aca="true" t="shared" si="2" ref="L10:L16">K10*100/C10</f>
        <v>0</v>
      </c>
      <c r="M10" s="139">
        <f>30*5/100</f>
        <v>1.5</v>
      </c>
      <c r="N10" s="70">
        <f>SUM('[4]1.2สรุปผลkpi(S) QQ '!L10)</f>
        <v>1.1700000000000002</v>
      </c>
      <c r="O10" s="140">
        <f aca="true" t="shared" si="3" ref="O10:O16">N10*5/M10</f>
        <v>3.9000000000000004</v>
      </c>
    </row>
    <row r="11" spans="1:15" s="72" customFormat="1" ht="39">
      <c r="A11" s="60"/>
      <c r="B11" s="61" t="s">
        <v>20</v>
      </c>
      <c r="C11" s="62">
        <f t="shared" si="0"/>
        <v>4</v>
      </c>
      <c r="D11" s="62" t="s">
        <v>21</v>
      </c>
      <c r="E11" s="63">
        <v>4</v>
      </c>
      <c r="F11" s="64">
        <f aca="true" t="shared" si="4" ref="F11:F16">E11*100/C11</f>
        <v>100</v>
      </c>
      <c r="G11" s="63"/>
      <c r="H11" s="65"/>
      <c r="I11" s="63">
        <v>0</v>
      </c>
      <c r="J11" s="66">
        <f t="shared" si="1"/>
        <v>0</v>
      </c>
      <c r="K11" s="67">
        <v>0</v>
      </c>
      <c r="L11" s="68">
        <f t="shared" si="2"/>
        <v>0</v>
      </c>
      <c r="M11" s="139">
        <f>20*5/100</f>
        <v>1</v>
      </c>
      <c r="N11" s="70">
        <f>SUM('[4]1.2สรุปผลkpi(S) QQ '!L27)</f>
        <v>1</v>
      </c>
      <c r="O11" s="140">
        <f t="shared" si="3"/>
        <v>5</v>
      </c>
    </row>
    <row r="12" spans="1:15" s="72" customFormat="1" ht="21">
      <c r="A12" s="60"/>
      <c r="B12" s="61" t="s">
        <v>22</v>
      </c>
      <c r="C12" s="62">
        <f t="shared" si="0"/>
        <v>5</v>
      </c>
      <c r="D12" s="62" t="s">
        <v>21</v>
      </c>
      <c r="E12" s="63">
        <v>5</v>
      </c>
      <c r="F12" s="64">
        <f t="shared" si="4"/>
        <v>100</v>
      </c>
      <c r="G12" s="63"/>
      <c r="H12" s="65"/>
      <c r="I12" s="67">
        <v>0</v>
      </c>
      <c r="J12" s="66">
        <f t="shared" si="1"/>
        <v>0</v>
      </c>
      <c r="K12" s="67">
        <v>0</v>
      </c>
      <c r="L12" s="68">
        <f t="shared" si="2"/>
        <v>0</v>
      </c>
      <c r="M12" s="139">
        <f>10*5/100</f>
        <v>0.5</v>
      </c>
      <c r="N12" s="70">
        <f>SUM('[4]1.2สรุปผลkpi(S) QQ '!L34)</f>
        <v>0.5</v>
      </c>
      <c r="O12" s="140">
        <f t="shared" si="3"/>
        <v>5</v>
      </c>
    </row>
    <row r="13" spans="1:15" s="72" customFormat="1" ht="58.5">
      <c r="A13" s="60"/>
      <c r="B13" s="61" t="s">
        <v>23</v>
      </c>
      <c r="C13" s="62">
        <f t="shared" si="0"/>
        <v>6</v>
      </c>
      <c r="D13" s="62" t="s">
        <v>21</v>
      </c>
      <c r="E13" s="63">
        <v>6</v>
      </c>
      <c r="F13" s="64">
        <f t="shared" si="4"/>
        <v>100</v>
      </c>
      <c r="G13" s="63"/>
      <c r="H13" s="65"/>
      <c r="I13" s="67">
        <v>0</v>
      </c>
      <c r="J13" s="66">
        <f t="shared" si="1"/>
        <v>0</v>
      </c>
      <c r="K13" s="67">
        <v>0</v>
      </c>
      <c r="L13" s="68">
        <f t="shared" si="2"/>
        <v>0</v>
      </c>
      <c r="M13" s="139">
        <f>15*5/100</f>
        <v>0.75</v>
      </c>
      <c r="N13" s="70">
        <f>SUM('[4]1.2สรุปผลkpi(S) QQ '!L40)</f>
        <v>0.75</v>
      </c>
      <c r="O13" s="140">
        <f t="shared" si="3"/>
        <v>5</v>
      </c>
    </row>
    <row r="14" spans="1:15" s="72" customFormat="1" ht="58.5">
      <c r="A14" s="60"/>
      <c r="B14" s="61" t="s">
        <v>24</v>
      </c>
      <c r="C14" s="62">
        <f t="shared" si="0"/>
        <v>1</v>
      </c>
      <c r="D14" s="62" t="s">
        <v>21</v>
      </c>
      <c r="E14" s="63">
        <v>1</v>
      </c>
      <c r="F14" s="64">
        <f t="shared" si="4"/>
        <v>100</v>
      </c>
      <c r="G14" s="63"/>
      <c r="H14" s="65"/>
      <c r="I14" s="67">
        <v>0</v>
      </c>
      <c r="J14" s="66">
        <f t="shared" si="1"/>
        <v>0</v>
      </c>
      <c r="K14" s="67">
        <v>0</v>
      </c>
      <c r="L14" s="68">
        <f t="shared" si="2"/>
        <v>0</v>
      </c>
      <c r="M14" s="139">
        <f>10*5/100</f>
        <v>0.5</v>
      </c>
      <c r="N14" s="70">
        <f>SUM('[4]1.2สรุปผลkpi(S) QQ '!L49)</f>
        <v>0.5</v>
      </c>
      <c r="O14" s="140">
        <f t="shared" si="3"/>
        <v>5</v>
      </c>
    </row>
    <row r="15" spans="1:15" s="72" customFormat="1" ht="39">
      <c r="A15" s="60"/>
      <c r="B15" s="61" t="s">
        <v>25</v>
      </c>
      <c r="C15" s="62">
        <f t="shared" si="0"/>
        <v>4</v>
      </c>
      <c r="D15" s="62" t="s">
        <v>21</v>
      </c>
      <c r="E15" s="63">
        <v>3</v>
      </c>
      <c r="F15" s="64">
        <f t="shared" si="4"/>
        <v>75</v>
      </c>
      <c r="G15" s="63"/>
      <c r="H15" s="65"/>
      <c r="I15" s="63">
        <v>1</v>
      </c>
      <c r="J15" s="66">
        <f t="shared" si="1"/>
        <v>25</v>
      </c>
      <c r="K15" s="67">
        <v>0</v>
      </c>
      <c r="L15" s="68">
        <f t="shared" si="2"/>
        <v>0</v>
      </c>
      <c r="M15" s="139">
        <f>15*5/100</f>
        <v>0.75</v>
      </c>
      <c r="N15" s="70">
        <f>SUM('[4]1.2สรุปผลkpi(S) QQ '!L49)</f>
        <v>0.5</v>
      </c>
      <c r="O15" s="140">
        <f t="shared" si="3"/>
        <v>3.3333333333333335</v>
      </c>
    </row>
    <row r="16" spans="1:15" s="152" customFormat="1" ht="21">
      <c r="A16" s="141"/>
      <c r="B16" s="142" t="s">
        <v>26</v>
      </c>
      <c r="C16" s="143">
        <f>SUM(C10:C15)</f>
        <v>33</v>
      </c>
      <c r="D16" s="143" t="s">
        <v>21</v>
      </c>
      <c r="E16" s="144">
        <f>SUM(E10:E15)</f>
        <v>28</v>
      </c>
      <c r="F16" s="145">
        <f t="shared" si="4"/>
        <v>84.84848484848484</v>
      </c>
      <c r="G16" s="144"/>
      <c r="H16" s="146"/>
      <c r="I16" s="144">
        <f>SUM(I10:I15)</f>
        <v>5</v>
      </c>
      <c r="J16" s="147">
        <f t="shared" si="1"/>
        <v>15.151515151515152</v>
      </c>
      <c r="K16" s="148">
        <f>SUM(K10:K15)</f>
        <v>0</v>
      </c>
      <c r="L16" s="149">
        <f t="shared" si="2"/>
        <v>0</v>
      </c>
      <c r="M16" s="150">
        <f>SUM(M10:M15)</f>
        <v>5</v>
      </c>
      <c r="N16" s="151">
        <f>N10+N11+N12+N13+N14+N15</f>
        <v>4.42</v>
      </c>
      <c r="O16" s="140">
        <f t="shared" si="3"/>
        <v>4.42</v>
      </c>
    </row>
    <row r="17" spans="2:15" ht="24.75">
      <c r="B17" s="88" t="s">
        <v>27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s="4" customFormat="1" ht="26.25">
      <c r="B18" s="153" t="s">
        <v>45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s="97" customFormat="1" ht="26.25">
      <c r="A19" s="92" t="s">
        <v>46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ht="15.75"/>
    <row r="21" ht="15.75"/>
    <row r="22" ht="18.75">
      <c r="K22" s="154"/>
    </row>
    <row r="23" ht="15.75"/>
    <row r="24" ht="15.75"/>
    <row r="25" spans="17:18" ht="15.75">
      <c r="Q25" s="94" t="s">
        <v>47</v>
      </c>
      <c r="R25" s="94"/>
    </row>
    <row r="26" spans="17:18" ht="15.75">
      <c r="Q26" s="95">
        <f aca="true" t="shared" si="5" ref="Q26:Q31">O10</f>
        <v>3.9000000000000004</v>
      </c>
      <c r="R26" s="95"/>
    </row>
    <row r="27" spans="17:18" ht="15.75">
      <c r="Q27" s="95">
        <f t="shared" si="5"/>
        <v>5</v>
      </c>
      <c r="R27" s="95"/>
    </row>
    <row r="28" spans="17:18" ht="15.75">
      <c r="Q28" s="95">
        <f t="shared" si="5"/>
        <v>5</v>
      </c>
      <c r="R28" s="95"/>
    </row>
    <row r="29" spans="17:18" ht="15.75">
      <c r="Q29" s="95">
        <f t="shared" si="5"/>
        <v>5</v>
      </c>
      <c r="R29" s="95"/>
    </row>
    <row r="30" ht="15.75">
      <c r="Q30" s="95">
        <f t="shared" si="5"/>
        <v>5</v>
      </c>
    </row>
    <row r="31" ht="15.75">
      <c r="Q31" s="95">
        <f t="shared" si="5"/>
        <v>3.3333333333333335</v>
      </c>
    </row>
  </sheetData>
  <sheetProtection/>
  <mergeCells count="22">
    <mergeCell ref="M7:M9"/>
    <mergeCell ref="N7:N9"/>
    <mergeCell ref="B17:O17"/>
    <mergeCell ref="B18:O18"/>
    <mergeCell ref="A19:O19"/>
    <mergeCell ref="E6:H6"/>
    <mergeCell ref="I6:J6"/>
    <mergeCell ref="K6:L6"/>
    <mergeCell ref="C7:C9"/>
    <mergeCell ref="E7:H8"/>
    <mergeCell ref="I7:J8"/>
    <mergeCell ref="K7:L8"/>
    <mergeCell ref="B1:O1"/>
    <mergeCell ref="B2:O2"/>
    <mergeCell ref="A3:O3"/>
    <mergeCell ref="B4:O4"/>
    <mergeCell ref="B5:B9"/>
    <mergeCell ref="C5:C6"/>
    <mergeCell ref="D5:L5"/>
    <mergeCell ref="M5:N6"/>
    <mergeCell ref="O5:O9"/>
    <mergeCell ref="D6:D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2021-05-24T06:12:20Z</dcterms:created>
  <dcterms:modified xsi:type="dcterms:W3CDTF">2021-05-24T06:33:23Z</dcterms:modified>
  <cp:category/>
  <cp:version/>
  <cp:contentType/>
  <cp:contentStatus/>
</cp:coreProperties>
</file>